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file\ДПИП\ДПИП NEW\04_Папки сотрудников (в работе)\03_Порядина Марина Николаевна\Нормативка 10-250\итог\финал\метод рекоменд\"/>
    </mc:Choice>
  </mc:AlternateContent>
  <workbookProtection workbookAlgorithmName="SHA-512" workbookHashValue="1eX7KoHdU6oQsaaIRoHl6302MDCUkcNByhMecgsB+6MA/1VqB5SkpiUstqu33yZ/wDHnp3Lh3NapLeTdR042ig==" workbookSaltValue="Lr2NAdR1jg4rEfqzxGZVSA==" workbookSpinCount="100000" lockStructure="1"/>
  <bookViews>
    <workbookView xWindow="0" yWindow="0" windowWidth="28800" windowHeight="12030"/>
  </bookViews>
  <sheets>
    <sheet name="Паспорт" sheetId="1" r:id="rId1"/>
    <sheet name="АНКЕТА_инициатора" sheetId="2" r:id="rId2"/>
    <sheet name="Анкета_проекта" sheetId="6" r:id="rId3"/>
    <sheet name="График реализации" sheetId="7" r:id="rId4"/>
    <sheet name="Лист3" sheetId="11" state="hidden" r:id="rId5"/>
    <sheet name="s" sheetId="5" state="hidden" r:id="rId6"/>
  </sheets>
  <externalReferences>
    <externalReference r:id="rId7"/>
  </externalReferences>
  <definedNames>
    <definedName name="_ftn1" localSheetId="0">Паспорт!$A$35</definedName>
    <definedName name="_ftnref1" localSheetId="0">Паспорт!#REF!</definedName>
    <definedName name="_Toc457392653" localSheetId="0">Паспорт!#REF!</definedName>
    <definedName name="EBITDA">Анкета_проекта!$J$88</definedName>
    <definedName name="IRR">Анкета_проекта!$J$86</definedName>
    <definedName name="NPV">Анкета_проекта!$J$85</definedName>
    <definedName name="АИ_101">АНКЕТА_инициатора!$M$85</definedName>
    <definedName name="АИ_102">АНКЕТА_инициатора!$M$86</definedName>
    <definedName name="АИ_103">АНКЕТА_инициатора!$M$87</definedName>
    <definedName name="АИ_11">АНКЕТА_инициатора!$M$49</definedName>
    <definedName name="АИ_111">АНКЕТА_инициатора!$M$89</definedName>
    <definedName name="АИ_112">АНКЕТА_инициатора!$M$90</definedName>
    <definedName name="АИ_12">АНКЕТА_инициатора!$M$50</definedName>
    <definedName name="АИ_1212">АНКЕТА_инициатора!$M$92</definedName>
    <definedName name="АИ_13">АНКЕТА_инициатора!$M$51</definedName>
    <definedName name="АИ_1313">АНКЕТА_инициатора!$M$93</definedName>
    <definedName name="АИ_1414">АНКЕТА_инициатора!$M$94</definedName>
    <definedName name="АИ_1515">АНКЕТА_инициатора!$M$95</definedName>
    <definedName name="АИ_1616">АНКЕТА_инициатора!$M$96</definedName>
    <definedName name="АИ_21">АНКЕТА_инициатора!$M$53</definedName>
    <definedName name="АИ_22">АНКЕТА_инициатора!$M$54</definedName>
    <definedName name="АИ_23">АНКЕТА_инициатора!$M$55</definedName>
    <definedName name="АИ_31">АНКЕТА_инициатора!$M$57</definedName>
    <definedName name="АИ_32">АНКЕТА_инициатора!$M$58</definedName>
    <definedName name="АИ_33">АНКЕТА_инициатора!$M$59</definedName>
    <definedName name="АИ_41">АНКЕТА_инициатора!$M$61</definedName>
    <definedName name="АИ_42">АНКЕТА_инициатора!$M$62</definedName>
    <definedName name="АИ_43">АНКЕТА_инициатора!$M$63</definedName>
    <definedName name="АИ_51">АНКЕТА_инициатора!$M$65</definedName>
    <definedName name="АИ_52">АНКЕТА_инициатора!$M$66</definedName>
    <definedName name="АИ_53">АНКЕТА_инициатора!$M$67</definedName>
    <definedName name="АИ_61">АНКЕТА_инициатора!$M$69</definedName>
    <definedName name="АИ_62">АНКЕТА_инициатора!$M$70</definedName>
    <definedName name="АИ_63">АНКЕТА_инициатора!$M$71</definedName>
    <definedName name="АИ_71">АНКЕТА_инициатора!$M$73</definedName>
    <definedName name="АИ_72">АНКЕТА_инициатора!$M$74</definedName>
    <definedName name="АИ_73">АНКЕТА_инициатора!$M$75</definedName>
    <definedName name="АИ_81">АНКЕТА_инициатора!$M$77</definedName>
    <definedName name="АИ_82">АНКЕТА_инициатора!$M$78</definedName>
    <definedName name="АИ_83">АНКЕТА_инициатора!$M$79</definedName>
    <definedName name="АИ_91">АНКЕТА_инициатора!$M$81</definedName>
    <definedName name="АИ_92">АНКЕТА_инициатора!$M$82</definedName>
    <definedName name="АИ_93">АНКЕТА_инициатора!$M$83</definedName>
    <definedName name="АП_101">Анкета_проекта!$O$176</definedName>
    <definedName name="АП_102">Анкета_проекта!$O$177</definedName>
    <definedName name="АП_103">Анкета_проекта!$O$178</definedName>
    <definedName name="АП_11">Анкета_проекта!$O$136</definedName>
    <definedName name="АП_111">Анкета_проекта!$O$180</definedName>
    <definedName name="АП_112">Анкета_проекта!$O$181</definedName>
    <definedName name="АП_113">Анкета_проекта!$O$182</definedName>
    <definedName name="АП_12">Анкета_проекта!$O$137</definedName>
    <definedName name="АП_121">Анкета_проекта!$O$184</definedName>
    <definedName name="АП_122">Анкета_проекта!$O$185</definedName>
    <definedName name="АП_123">Анкета_проекта!$O$186</definedName>
    <definedName name="АП_13">Анкета_проекта!$O$138</definedName>
    <definedName name="АП_131">Анкета_проекта!$O$188</definedName>
    <definedName name="АП_132">Анкета_проекта!$O$189</definedName>
    <definedName name="АП_133">Анкета_проекта!$O$190</definedName>
    <definedName name="АП_21">Анкета_проекта!$O$140</definedName>
    <definedName name="АП_22">Анкета_проекта!$O$141</definedName>
    <definedName name="АП_23">Анкета_проекта!#REF!</definedName>
    <definedName name="АП_31">Анкета_проекта!$O$143</definedName>
    <definedName name="АП_32">Анкета_проекта!$O$144</definedName>
    <definedName name="АП_33">Анкета_проекта!$O$145</definedName>
    <definedName name="АП_34">Анкета_проекта!$O$146</definedName>
    <definedName name="АП_35">Анкета_проекта!$O$147</definedName>
    <definedName name="АП_41">Анкета_проекта!$O$149</definedName>
    <definedName name="АП_42">Анкета_проекта!$O$150</definedName>
    <definedName name="АП_43">Анкета_проекта!$O$151</definedName>
    <definedName name="АП_44">Анкета_проекта!$O$152</definedName>
    <definedName name="АП_51">Анкета_проекта!$O$154</definedName>
    <definedName name="АП_52">Анкета_проекта!$O$155</definedName>
    <definedName name="АП_53">Анкета_проекта!$O$156</definedName>
    <definedName name="АП_54">Анкета_проекта!$O$157</definedName>
    <definedName name="АП_61">Анкета_проекта!$O$159</definedName>
    <definedName name="АП_62">Анкета_проекта!$O$160</definedName>
    <definedName name="АП_63">Анкета_проекта!$O$161</definedName>
    <definedName name="АП_71">Анкета_проекта!$O$163</definedName>
    <definedName name="АП_72">Анкета_проекта!$O$164</definedName>
    <definedName name="АП_73">Анкета_проекта!$O$165</definedName>
    <definedName name="АП_74">Анкета_проекта!$O$166</definedName>
    <definedName name="АП_81">Анкета_проекта!$O$168</definedName>
    <definedName name="АП_82">Анкета_проекта!$O$169</definedName>
    <definedName name="АП_83">Анкета_проекта!$O$170</definedName>
    <definedName name="АП_91">Анкета_проекта!$O$172</definedName>
    <definedName name="АП_92">Анкета_проекта!$O$173</definedName>
    <definedName name="АП_93">Анкета_проекта!$O$174</definedName>
    <definedName name="ВБ16">АНКЕТА_инициатора!$J$35</definedName>
    <definedName name="внеоборотные_активы16">АНКЕТА_инициатора!$J$33</definedName>
    <definedName name="выручка15">АНКЕТА_инициатора!$I$36</definedName>
    <definedName name="выручка16">АНКЕТА_инициатора!$J$36</definedName>
    <definedName name="ГАЗ1">s!$Z$2:$Z$3</definedName>
    <definedName name="ДОРПАР1">s!$H$2:$H$4</definedName>
    <definedName name="ДОРПАР2">s!$H$2:$H$4</definedName>
    <definedName name="ДОРПАР3">s!$H$1:$H$4</definedName>
    <definedName name="ДОРПАР4">s!$H$2:$H$4</definedName>
    <definedName name="ЕДИЗМ">s!$F$2:$F$9</definedName>
    <definedName name="инвестиции">Паспорт!$K$25</definedName>
    <definedName name="КОНТАКТЫ">s!$J$2:$J$5</definedName>
    <definedName name="Наименование_инициатора">Паспорт!$B$11</definedName>
    <definedName name="Наименование_проекта">Паспорт!$B$5</definedName>
    <definedName name="не_печать">Паспорт!$H$2:$K$3</definedName>
    <definedName name="_xlnm.Print_Area" localSheetId="1">АНКЕТА_инициатора!$A$1:$M$104</definedName>
    <definedName name="_xlnm.Print_Area" localSheetId="2">Анкета_проекта!$A$1:$P$197</definedName>
    <definedName name="_xlnm.Print_Area" localSheetId="3">'График реализации'!$A$1:$V$35</definedName>
    <definedName name="_xlnm.Print_Area" localSheetId="0">Паспорт!$A$2:$L$42</definedName>
    <definedName name="ОБРАСЧЕТА1">s!$D$2:$D$5</definedName>
    <definedName name="ПОКАЗАТЕЛИ_ПРОЕКТА">#REF!</definedName>
    <definedName name="ПОТРЕБНОСТЬ1">s!$L$2:$L$5</definedName>
    <definedName name="ПОТРЕБНОСТЬТУ1">s!$N$2:$N$4</definedName>
    <definedName name="ПРАВАЗУ1">s!$P$2:$P$6</definedName>
    <definedName name="прогноз_выручки">Анкета_проекта!$J$87</definedName>
    <definedName name="ПСДИП1">s!$R$2:$R$4</definedName>
    <definedName name="ПСДИП2">s!$T$2:$T$8</definedName>
    <definedName name="рабочие_места">Паспорт!$K$18</definedName>
    <definedName name="Регион">Лист3!$C$2:$C$320</definedName>
    <definedName name="СК16">АНКЕТА_инициатора!$J$34</definedName>
    <definedName name="срок_окупаемости">Анкета_проекта!$J$89</definedName>
    <definedName name="ТЕПЛО1">s!$X$2:$X$3</definedName>
    <definedName name="ТИПИНФР">#REF!</definedName>
    <definedName name="ТИПИНФР2">[1]staff!$B$2:$B$11</definedName>
    <definedName name="ТИПИНФРАСТРУКТУРЫ">s!$B$2:$B$9</definedName>
    <definedName name="численность">Паспорт!$C$14</definedName>
    <definedName name="ЧП16">АНКЕТА_инициатора!$J$37</definedName>
    <definedName name="ЭЛЕКТРО1">s!$V$2:$V$3</definedName>
  </definedNames>
  <calcPr calcId="162913"/>
</workbook>
</file>

<file path=xl/calcChain.xml><?xml version="1.0" encoding="utf-8"?>
<calcChain xmlns="http://schemas.openxmlformats.org/spreadsheetml/2006/main">
  <c r="A28" i="7" l="1"/>
  <c r="A29" i="7"/>
  <c r="R27" i="7"/>
  <c r="R29" i="7" s="1"/>
  <c r="R26" i="7"/>
  <c r="R28" i="7" s="1"/>
  <c r="M27" i="7"/>
  <c r="M29" i="7" s="1"/>
  <c r="M26" i="7"/>
  <c r="M28" i="7" s="1"/>
  <c r="H27" i="7"/>
  <c r="H29" i="7" s="1"/>
  <c r="H26" i="7"/>
  <c r="H28" i="7" s="1"/>
  <c r="C27" i="7"/>
  <c r="C29" i="7" s="1"/>
  <c r="C26" i="7"/>
  <c r="C28" i="7" s="1"/>
  <c r="J101" i="2" l="1"/>
  <c r="N11" i="1" l="1"/>
  <c r="M31" i="1"/>
  <c r="M30" i="1"/>
  <c r="J84" i="6" l="1"/>
  <c r="M32" i="1"/>
  <c r="M11" i="1"/>
  <c r="M12" i="1"/>
  <c r="O10" i="1" l="1"/>
  <c r="M10" i="1" s="1"/>
  <c r="E4" i="2"/>
  <c r="O39" i="6" l="1"/>
  <c r="O40" i="6"/>
  <c r="J42" i="6"/>
  <c r="J46" i="6" s="1"/>
  <c r="J52" i="6" s="1"/>
  <c r="C2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1" i="11"/>
  <c r="A52" i="2"/>
  <c r="A56" i="2"/>
  <c r="J23" i="6"/>
  <c r="F23" i="6" s="1"/>
  <c r="Q41" i="6"/>
  <c r="J70" i="6"/>
  <c r="J57" i="6"/>
  <c r="K25" i="1"/>
  <c r="K18" i="1"/>
  <c r="O45" i="6"/>
  <c r="F54" i="6"/>
  <c r="F53" i="6"/>
  <c r="Q42" i="6"/>
  <c r="O44" i="6"/>
  <c r="O43" i="6"/>
  <c r="E5" i="6"/>
  <c r="M42" i="6"/>
  <c r="M46" i="6" s="1"/>
  <c r="J53" i="6" s="1"/>
  <c r="N42" i="6"/>
  <c r="N46" i="6" s="1"/>
  <c r="J54" i="6" s="1"/>
  <c r="L42" i="6"/>
  <c r="L46" i="6" s="1"/>
  <c r="J51" i="6" s="1"/>
  <c r="O37" i="6"/>
  <c r="O38" i="6"/>
  <c r="O41" i="6"/>
  <c r="B101" i="2"/>
  <c r="J12" i="5"/>
  <c r="J193" i="6"/>
  <c r="B193" i="6"/>
  <c r="I31" i="7"/>
  <c r="A31" i="7"/>
  <c r="Y9" i="7"/>
  <c r="Y37" i="7"/>
  <c r="Y38" i="7"/>
  <c r="Y36" i="7"/>
  <c r="Y27" i="7"/>
  <c r="A139" i="6"/>
  <c r="A142" i="6" s="1"/>
  <c r="A148" i="6" s="1"/>
  <c r="A153" i="6" s="1"/>
  <c r="A158" i="6" s="1"/>
  <c r="A162" i="6" s="1"/>
  <c r="A167" i="6" s="1"/>
  <c r="A171" i="6" s="1"/>
  <c r="A175" i="6" s="1"/>
  <c r="A179" i="6" s="1"/>
  <c r="A183" i="6" s="1"/>
  <c r="A187" i="6" s="1"/>
  <c r="J14" i="6"/>
  <c r="F14" i="6" s="1"/>
  <c r="A60" i="2"/>
  <c r="A64" i="2"/>
  <c r="A68" i="2"/>
  <c r="A72" i="2"/>
  <c r="A76" i="2"/>
  <c r="A80" i="2"/>
  <c r="A84" i="2"/>
  <c r="A88" i="2"/>
  <c r="A92" i="2"/>
  <c r="A93" i="2"/>
  <c r="A94" i="2"/>
  <c r="A95" i="2"/>
  <c r="A96" i="2"/>
  <c r="Y13" i="7"/>
  <c r="Y26" i="7"/>
  <c r="Y14" i="7"/>
  <c r="C21" i="1" l="1"/>
  <c r="M24" i="1" s="1"/>
  <c r="Y15" i="7"/>
  <c r="O42" i="6"/>
  <c r="O46" i="6" s="1"/>
  <c r="Q46" i="6" s="1"/>
  <c r="N53" i="6" l="1"/>
  <c r="N54" i="6"/>
  <c r="N51" i="6"/>
  <c r="Q51" i="6" s="1"/>
  <c r="Q70" i="6"/>
  <c r="N52" i="6"/>
  <c r="Q52" i="6" s="1"/>
  <c r="N47" i="6"/>
</calcChain>
</file>

<file path=xl/comments1.xml><?xml version="1.0" encoding="utf-8"?>
<comments xmlns="http://schemas.openxmlformats.org/spreadsheetml/2006/main">
  <authors>
    <author>Минаков А.С.</author>
  </authors>
  <commentList>
    <comment ref="Y5" authorId="0" shapeId="0">
      <text>
        <r>
          <rPr>
            <sz val="9"/>
            <color indexed="81"/>
            <rFont val="Tahoma"/>
            <family val="2"/>
            <charset val="204"/>
          </rPr>
          <t xml:space="preserve">
В случае наличия у стадии проекта стоимостного выражения, указывается размер инвестиций в соотвествующий период</t>
        </r>
      </text>
    </comment>
  </commentList>
</comments>
</file>

<file path=xl/sharedStrings.xml><?xml version="1.0" encoding="utf-8"?>
<sst xmlns="http://schemas.openxmlformats.org/spreadsheetml/2006/main" count="1154" uniqueCount="804">
  <si>
    <t>ПАСПОРТ</t>
  </si>
  <si>
    <t>Юридический адрес:</t>
  </si>
  <si>
    <t>Вид деятельности (код ОКВЭД):</t>
  </si>
  <si>
    <t>должность</t>
  </si>
  <si>
    <t>ФИО</t>
  </si>
  <si>
    <t>Телефон:</t>
  </si>
  <si>
    <t>email:</t>
  </si>
  <si>
    <t>Период</t>
  </si>
  <si>
    <t>Итого</t>
  </si>
  <si>
    <t>Кол-во</t>
  </si>
  <si>
    <t>Сумма</t>
  </si>
  <si>
    <t>Срок, лет</t>
  </si>
  <si>
    <t>__________________________</t>
  </si>
  <si>
    <t>(подпись)</t>
  </si>
  <si>
    <t>(ФИО)</t>
  </si>
  <si>
    <t>АНКЕТА</t>
  </si>
  <si>
    <t>ИНН</t>
  </si>
  <si>
    <t>Показатель</t>
  </si>
  <si>
    <t xml:space="preserve">Валюта баланса </t>
  </si>
  <si>
    <t>Выручка</t>
  </si>
  <si>
    <t>Чистая прибыль</t>
  </si>
  <si>
    <t>Уровень валютных рисков</t>
  </si>
  <si>
    <t>Кредитная история</t>
  </si>
  <si>
    <t>Тип проекта</t>
  </si>
  <si>
    <t>Сумма финансирования за счет собственных средств</t>
  </si>
  <si>
    <t>Сумма финансирования за счет заемных (привлеченных) средств</t>
  </si>
  <si>
    <t>Источник заемных средств</t>
  </si>
  <si>
    <t>Ставка, %</t>
  </si>
  <si>
    <t>Ед.изм</t>
  </si>
  <si>
    <t>Значение</t>
  </si>
  <si>
    <t>IRR</t>
  </si>
  <si>
    <t>%</t>
  </si>
  <si>
    <t>Срок окупаемости</t>
  </si>
  <si>
    <t>лет</t>
  </si>
  <si>
    <t>Прогнозная выручка</t>
  </si>
  <si>
    <t>Прогнозная EBITDA</t>
  </si>
  <si>
    <t>Срок прогнозного периода</t>
  </si>
  <si>
    <t>Подтверждение источников заемных средств (за исключением средств Фонда)</t>
  </si>
  <si>
    <t>Заключен договор с отлагательными условиями, финансирование не ведется или приостановлено</t>
  </si>
  <si>
    <t>Получено решение займодавца об условиях финансирования, договор не заключен</t>
  </si>
  <si>
    <t>Заявка на финансирование рассматривается, решения не получено</t>
  </si>
  <si>
    <t>Опыт сотрудничества с основными покупателями более года</t>
  </si>
  <si>
    <t>С основными покупателями заключены договоры</t>
  </si>
  <si>
    <t>Основные покупатели определены, имеется соглашения о сотрудничестве</t>
  </si>
  <si>
    <t>Поставщики сырья/материалов</t>
  </si>
  <si>
    <t>Опыт сотрудничества с основными поставщиками более года, имеются действующие договоры</t>
  </si>
  <si>
    <t>С основными поставщиками заключены договоры</t>
  </si>
  <si>
    <t>Основные поставщики определены, имеются соглашения/предложения о сотрудничестве</t>
  </si>
  <si>
    <t>Маркетинговое исследование рынка</t>
  </si>
  <si>
    <t>Маркетинговое исследование проведено с привлечением независимого эксперта</t>
  </si>
  <si>
    <t>Маркетинговое исследование не проводилось</t>
  </si>
  <si>
    <t>Наличие бизнес-плана</t>
  </si>
  <si>
    <t xml:space="preserve">Бизнес-план подготовлен </t>
  </si>
  <si>
    <t>Бизнес-план находится на стадии разработки, имеется рабочая версия</t>
  </si>
  <si>
    <t>Бизнес-план отсутствует</t>
  </si>
  <si>
    <t>Наличие ПСД</t>
  </si>
  <si>
    <t>ПСД подготовлена или не требуется в соответствии с законодательством</t>
  </si>
  <si>
    <t>ПСД находится на стадии разработки, договор на разработку ПСД заключен</t>
  </si>
  <si>
    <t>ПСД отсутствует</t>
  </si>
  <si>
    <t>Проведение экспертизы ПСД</t>
  </si>
  <si>
    <t>Экспертиза ПСД проведена или не требуется в соответствии с законодательством</t>
  </si>
  <si>
    <t>Проводится экспертиза ПСД, договор на проведение ПСД заключен</t>
  </si>
  <si>
    <t>Экспертиза ПСД не проводилась</t>
  </si>
  <si>
    <t>Капитал и резервы</t>
  </si>
  <si>
    <t>Внеоборотные активы</t>
  </si>
  <si>
    <t>Степень зависимости от поставщиков</t>
  </si>
  <si>
    <t>Ключевые покупатели  легко заменимы или отсутствуют ввиду высокой диверсификации контрагентов.</t>
  </si>
  <si>
    <t>Иное (с приложением подтверждающих документов)</t>
  </si>
  <si>
    <t>Сумма, тыс. руб.</t>
  </si>
  <si>
    <t>тыс.руб</t>
  </si>
  <si>
    <t>Сумма финансирования за счет собственных средств, тыс. руб.</t>
  </si>
  <si>
    <t>Ключевые поставщики  легко заменимы или отсутствуют ввиду высокой диверсификации контрагентов</t>
  </si>
  <si>
    <t xml:space="preserve">На долю ключевых поставщиков приходится не более 30% </t>
  </si>
  <si>
    <t xml:space="preserve">Существуют ключевые поставщиков (с долей более 30%), потеря взаимоотношений с которыми трудновосполнима </t>
  </si>
  <si>
    <t xml:space="preserve">На долю ключевых покупателей приходится не более 30% </t>
  </si>
  <si>
    <t xml:space="preserve">Существуют ключевые покупатели (с долей более 30%), потеря взаимоотношений с которыми трудновосполнима </t>
  </si>
  <si>
    <t>Деловая репутация</t>
  </si>
  <si>
    <t>Налоговая ответственность</t>
  </si>
  <si>
    <t>Дата регистрации:</t>
  </si>
  <si>
    <t>Наименование компании/ФИО собственника</t>
  </si>
  <si>
    <t>Степень зависимости от покупателей</t>
  </si>
  <si>
    <t>Прозрачность структуры собственников</t>
  </si>
  <si>
    <t>До бенефициаров не более двух уровней владения (без офшоров)</t>
  </si>
  <si>
    <t>Три или более уровня владения до бенефициаров или наличие офшоров</t>
  </si>
  <si>
    <t>Чрезвычайные ситуации (аварии, пожары, катастрофы и прочие)</t>
  </si>
  <si>
    <t>Имеются грамоты, дипломы или благодарственные письма органов государственной власти</t>
  </si>
  <si>
    <t>Оборотные средства</t>
  </si>
  <si>
    <t>МП (при наличии)</t>
  </si>
  <si>
    <t>(должность)</t>
  </si>
  <si>
    <t>Все расчеты производятся на основании бухгалтерской (финансовой) отчетности на последний отчетный период</t>
  </si>
  <si>
    <t>МВт</t>
  </si>
  <si>
    <t>м3/час</t>
  </si>
  <si>
    <t>прив. ед./сут.</t>
  </si>
  <si>
    <t>ТИПИНФРАСТРУКТУРЫ</t>
  </si>
  <si>
    <t>ЕДИЗМ</t>
  </si>
  <si>
    <t>КОНТАКТЫ</t>
  </si>
  <si>
    <t>Электроснабжение</t>
  </si>
  <si>
    <t>Администрация Субъекта РФ</t>
  </si>
  <si>
    <t>Водоснабжение</t>
  </si>
  <si>
    <t>млн. тонн. нетто/год</t>
  </si>
  <si>
    <t>Администрация Моногорода</t>
  </si>
  <si>
    <t>Водоотведение</t>
  </si>
  <si>
    <t>Инвестор</t>
  </si>
  <si>
    <t>Водоотведение / ливневые стоки</t>
  </si>
  <si>
    <t>Теплоснабжение</t>
  </si>
  <si>
    <t>Газоснабжение</t>
  </si>
  <si>
    <t>Транспортная инфраструктура</t>
  </si>
  <si>
    <t>Инфраструктура связи</t>
  </si>
  <si>
    <t>ПОТРЕБНОСТЬ1</t>
  </si>
  <si>
    <t>Обеспечен</t>
  </si>
  <si>
    <t>Не обеспечен</t>
  </si>
  <si>
    <t>Не требуется</t>
  </si>
  <si>
    <t>ОБРАСЧЕТА1</t>
  </si>
  <si>
    <t>Технико-экономическое обоснование</t>
  </si>
  <si>
    <t>Бизнес-план с расчетом потребности</t>
  </si>
  <si>
    <t>ПСД</t>
  </si>
  <si>
    <t>ДОРПАР4</t>
  </si>
  <si>
    <t>ПОТРЕБНОСТЬТУ1</t>
  </si>
  <si>
    <t xml:space="preserve">ТУ получены </t>
  </si>
  <si>
    <t>ТУ не получены</t>
  </si>
  <si>
    <t>п/п</t>
  </si>
  <si>
    <t>Оформление прав на земельные участки</t>
  </si>
  <si>
    <t>ПРАВАЗУ1</t>
  </si>
  <si>
    <t>Собственность</t>
  </si>
  <si>
    <t>Аренда (краткосрочная)</t>
  </si>
  <si>
    <t>Аренда (долгосрочная)</t>
  </si>
  <si>
    <t>Права не оформлены</t>
  </si>
  <si>
    <t>Оформление прав</t>
  </si>
  <si>
    <t xml:space="preserve">Требуется </t>
  </si>
  <si>
    <t>ПСДИП1</t>
  </si>
  <si>
    <t>Не требуется (в соответствии с законодательством)</t>
  </si>
  <si>
    <t>ПСДИП2</t>
  </si>
  <si>
    <t>Примечание</t>
  </si>
  <si>
    <t>NPV
(без учета терминальной стоимости)</t>
  </si>
  <si>
    <t>Кадастровый номер ЗУ</t>
  </si>
  <si>
    <t>___________________</t>
  </si>
  <si>
    <t>Примечания</t>
  </si>
  <si>
    <t>инвестиционного проекта</t>
  </si>
  <si>
    <t>Ответственное лицо
за работу с Фондом</t>
  </si>
  <si>
    <t>9.1.</t>
  </si>
  <si>
    <t>9.2.</t>
  </si>
  <si>
    <t>9.3.</t>
  </si>
  <si>
    <t>8.1.</t>
  </si>
  <si>
    <t>8.2.</t>
  </si>
  <si>
    <t>8.3.</t>
  </si>
  <si>
    <t>7.1.</t>
  </si>
  <si>
    <t>7.2.</t>
  </si>
  <si>
    <t>7.3.</t>
  </si>
  <si>
    <t>6.1.</t>
  </si>
  <si>
    <t>6.2.</t>
  </si>
  <si>
    <t>6.3.</t>
  </si>
  <si>
    <t>5.1.</t>
  </si>
  <si>
    <t>5.2.</t>
  </si>
  <si>
    <t>5.3.</t>
  </si>
  <si>
    <t>4.1.</t>
  </si>
  <si>
    <t>4.2.</t>
  </si>
  <si>
    <t>4.3.</t>
  </si>
  <si>
    <t>3.1.</t>
  </si>
  <si>
    <t>3.2.</t>
  </si>
  <si>
    <t>3.3.</t>
  </si>
  <si>
    <t>2.1.</t>
  </si>
  <si>
    <t>2.2.</t>
  </si>
  <si>
    <t>2.3.</t>
  </si>
  <si>
    <t>1.1.</t>
  </si>
  <si>
    <t>1.2.</t>
  </si>
  <si>
    <t>1.3.</t>
  </si>
  <si>
    <t>________________________</t>
  </si>
  <si>
    <t>3.4.</t>
  </si>
  <si>
    <t>3.5.</t>
  </si>
  <si>
    <t>4.4.</t>
  </si>
  <si>
    <t>5.4.</t>
  </si>
  <si>
    <t>7.4.</t>
  </si>
  <si>
    <t>10.1.</t>
  </si>
  <si>
    <t>10.2.</t>
  </si>
  <si>
    <t>10.3.</t>
  </si>
  <si>
    <t>11.1.</t>
  </si>
  <si>
    <t>11.2.</t>
  </si>
  <si>
    <t>11.3.</t>
  </si>
  <si>
    <t>12.1.</t>
  </si>
  <si>
    <t>12.2.</t>
  </si>
  <si>
    <t>12.3.</t>
  </si>
  <si>
    <t>13.1.</t>
  </si>
  <si>
    <t>13.2.</t>
  </si>
  <si>
    <t>13.3.</t>
  </si>
  <si>
    <t>Наличие аудиторского заключения</t>
  </si>
  <si>
    <t>Имеется с существенными замечаниями / отсутствует при обязанности проведения аудита</t>
  </si>
  <si>
    <t>Имеется без существенных замечаний/Не требуется</t>
  </si>
  <si>
    <t>&lt;выберите значение&gt;</t>
  </si>
  <si>
    <t>Сроки разработки ПСД не определены</t>
  </si>
  <si>
    <t>ПСД разработана / ГЭ получена</t>
  </si>
  <si>
    <t>ПСД разработана / ГЭ не требуется</t>
  </si>
  <si>
    <t>ПСД разработана / ГЭ не получено</t>
  </si>
  <si>
    <t xml:space="preserve">ПСД не разработана (договор заключен) </t>
  </si>
  <si>
    <t xml:space="preserve">ПСД не разработана (определяется проектная организация) </t>
  </si>
  <si>
    <t>Соответствие положению</t>
  </si>
  <si>
    <t>Доля импортного сырья (расходов) в структуре себестоимости не превышает 25%</t>
  </si>
  <si>
    <t>Доля импортного сырья (расходов) в структуре себестоимости превышает 25%</t>
  </si>
  <si>
    <t>Совокупный размер неисполненной обязанности инициатора по уплате налогов, сборов, пеней, штрафов, процентов и прочих платежей, подлежащих уплате в соответствии с законодательством Российской Федерации не более 10% от валюты баланса юр.лица на последнюю отчетную дату или от совокупного годового дохода для физ.лиц и ИП</t>
  </si>
  <si>
    <t>л/с</t>
  </si>
  <si>
    <t>Гкал/час</t>
  </si>
  <si>
    <t>прив. ед./час</t>
  </si>
  <si>
    <t>куб.м/ час</t>
  </si>
  <si>
    <t>куб.м/ сут.</t>
  </si>
  <si>
    <t>(расшифровка по этапам от прединвестиционной стадии до выхода производства на полную проектируемую мощность)</t>
  </si>
  <si>
    <t>Создание новых рабочих мест, шт. ед.</t>
  </si>
  <si>
    <t>ЭЛЕКТРО1</t>
  </si>
  <si>
    <t>кВт</t>
  </si>
  <si>
    <t>ТЕПЛО1</t>
  </si>
  <si>
    <t>ГАЗ1</t>
  </si>
  <si>
    <t>тыс. м3/год</t>
  </si>
  <si>
    <t>Iкв. 2019</t>
  </si>
  <si>
    <t>Iкв. 2020</t>
  </si>
  <si>
    <t>IIкв. 2019</t>
  </si>
  <si>
    <t>IIIкв. 2020</t>
  </si>
  <si>
    <t>IIIкв. 2019</t>
  </si>
  <si>
    <t>IVкв. 2019</t>
  </si>
  <si>
    <t>IIкв. 2020</t>
  </si>
  <si>
    <t>IVкв. 2020</t>
  </si>
  <si>
    <t>2019 год</t>
  </si>
  <si>
    <t>2020 год</t>
  </si>
  <si>
    <t>2021 год</t>
  </si>
  <si>
    <t>2022 год</t>
  </si>
  <si>
    <t>201_г.</t>
  </si>
  <si>
    <t>Источники финансирования</t>
  </si>
  <si>
    <t>Собственные средства (не менее 20% от общей стоимости проекта)</t>
  </si>
  <si>
    <t>Доля (%)</t>
  </si>
  <si>
    <t xml:space="preserve">    Источник собственных средств</t>
  </si>
  <si>
    <t>201__г.</t>
  </si>
  <si>
    <t>201___г.</t>
  </si>
  <si>
    <t>Наименование банка-гаранта</t>
  </si>
  <si>
    <t xml:space="preserve">ФИО, должность, контакты сотрудника банка-гаранта </t>
  </si>
  <si>
    <t>а. охота, отлов и отстрел диких животных, включая предоставление услуг в этих областях (подкласс 01.7 класса 01 раздела А);</t>
  </si>
  <si>
    <t>б. производство табачных изделий (класс 12 раздела С);</t>
  </si>
  <si>
    <t>в. производство алкогольной продукции (подклассы 11.01, 11.02, 11.03, 11.04, 11.05 класса 11 раздела С);</t>
  </si>
  <si>
    <t>г. торговля оптовая и розничная (подклассы 45.1, 45.3 класса 45, класс 46, 47 раздела G), кроме торговли товарами собственного производства;</t>
  </si>
  <si>
    <t>д. деятельность финансовая и страховая (раздел К);</t>
  </si>
  <si>
    <t>е. государственное управление и обеспечение военной безопасности, социальное обеспечение (раздел О);</t>
  </si>
  <si>
    <t>ж. деятельность по организации и проведению азартных игр и заключению пари, по организации и проведению лотерей (класс 92 раздела R);</t>
  </si>
  <si>
    <t>з. деятельность общественных организаций (класс 94 раздела S);</t>
  </si>
  <si>
    <t>и. деятельность домашних хозяйств как работодателей, недифференцированная деятельность частных домашних хозяйств по производству товаров и оказанию услуг для собственного потребления (раздел T);</t>
  </si>
  <si>
    <t>к. деятельность экстерриториальных организаций и органов (раздел U).</t>
  </si>
  <si>
    <t>на участке территории в границах моногорода</t>
  </si>
  <si>
    <t>на прилегающих к границам моногорода участках территории в границах промышленного, индустриального, технологического или агропромышленного парка</t>
  </si>
  <si>
    <t>Информация об обеспечении займа (банковской гарантии)</t>
  </si>
  <si>
    <t>Условия предоставления иных заемных средств</t>
  </si>
  <si>
    <t>Источник собственных средств</t>
  </si>
  <si>
    <t>Срок банковской гарантии</t>
  </si>
  <si>
    <t xml:space="preserve"> </t>
  </si>
  <si>
    <t>Iкв. 2021</t>
  </si>
  <si>
    <t>IIкв. 2021</t>
  </si>
  <si>
    <t>IIIкв. 2021</t>
  </si>
  <si>
    <t>IVкв. 2021</t>
  </si>
  <si>
    <t>2024 год</t>
  </si>
  <si>
    <t>Объем фактически уплачиваемых налогов</t>
  </si>
  <si>
    <t>Статья расходов/источники</t>
  </si>
  <si>
    <t>Собственные средства</t>
  </si>
  <si>
    <t>ИТОГО</t>
  </si>
  <si>
    <t>Прочие 1 (указать источник)</t>
  </si>
  <si>
    <t>Прочие 2 (указать источник)</t>
  </si>
  <si>
    <t>до 2019*</t>
  </si>
  <si>
    <t>новое строительство</t>
  </si>
  <si>
    <t>Наименование компании</t>
  </si>
  <si>
    <t>Условия предоставления заемных средств</t>
  </si>
  <si>
    <t xml:space="preserve">         N</t>
  </si>
  <si>
    <t>Источник финансирования</t>
  </si>
  <si>
    <t>Виды профинансированных затраты (должно соответствовать структуре затрат)</t>
  </si>
  <si>
    <t xml:space="preserve">   Виды профинансированных затрат (должно соответствовать структуре затрат)</t>
  </si>
  <si>
    <t>Виды затрат (должно соответствовать структуре затрат)</t>
  </si>
  <si>
    <t xml:space="preserve">   Виды затрат (должно соответствовать структуре затрат)</t>
  </si>
  <si>
    <t xml:space="preserve">         Прочие 1 (указать)</t>
  </si>
  <si>
    <t>Прочие, в том числе:</t>
  </si>
  <si>
    <t xml:space="preserve">         Прочие 2 (указать)</t>
  </si>
  <si>
    <t>ОГРН/ ОГРНИП</t>
  </si>
  <si>
    <t>Сумма банковской гарантии, тыс. рублей</t>
  </si>
  <si>
    <t>Предполагаемая комиссия по банковской гарантии, %</t>
  </si>
  <si>
    <t>1. Анкета инициатора инвестиционного проекта на</t>
  </si>
  <si>
    <t>______</t>
  </si>
  <si>
    <t>листах</t>
  </si>
  <si>
    <t xml:space="preserve">2. Анкета инвестиционного проекта на </t>
  </si>
  <si>
    <t xml:space="preserve">3. График реализации инвестиционного проекта на </t>
  </si>
  <si>
    <t>листах.</t>
  </si>
  <si>
    <t>Настоящим даю согласие некоммерческой организации «Фонд развития моногородов» (ИНН 7708241905, ОГРН 1147799016177) на получение кредитного отчета (кредитных отчетов) в любом бюро кредитных историй с целью проверки благонадежности.</t>
  </si>
  <si>
    <t>Срок аренды (если применимо)</t>
  </si>
  <si>
    <t xml:space="preserve">Кадастровый номер </t>
  </si>
  <si>
    <t>Оформление прав на объекты капитального строительства</t>
  </si>
  <si>
    <t>МОНОГОРОДА.РФ</t>
  </si>
  <si>
    <t xml:space="preserve">Структура затрат, тыс. рублей </t>
  </si>
  <si>
    <r>
      <t xml:space="preserve">Капитал ГСК (если нет группы, то не указывается)
</t>
    </r>
    <r>
      <rPr>
        <sz val="10"/>
        <color indexed="8"/>
        <rFont val="Times New Roman"/>
        <family val="1"/>
        <charset val="204"/>
      </rPr>
      <t xml:space="preserve">Для расчета капитала группы принимаются данные консолидированного управленческого учета собственного капитала группы </t>
    </r>
  </si>
  <si>
    <t>Консолидированная выручка ГСК за отчетный год (если нет ГСК, то не указывается)</t>
  </si>
  <si>
    <t>Консолидированная чистая прибыль ГСК за отчетный год (если нет ГСК, то не указывается)</t>
  </si>
  <si>
    <t xml:space="preserve">*Группа связанных сторон (компаний) (ГСК) - группа юридических и/или физических лиц, юридически и/или экономически, прямо или косвенно (через третьих лиц) связанных с Инициатором Проекта (в соответствии с Приказом Минфина России от 29 апреля 2008 г. № 48н «Об утверждении Положения по бухгалтерскому учету «Информация о связанных сторонах» (ПБУ 11/2008)») </t>
  </si>
  <si>
    <t>Прибыльность текущей деятельности:</t>
  </si>
  <si>
    <t>Основные финансовые показатели Инициатора проекта за последние 3 года и на последнюю отчетную дату (для юридических лиц), тыс. руб.</t>
  </si>
  <si>
    <t>Основные финансовые показатели Инициатора проекта за последние 3 года и на последнюю отчетную дату(для индивидуальных предпринимателей), тыс. руб.</t>
  </si>
  <si>
    <t>№1</t>
  </si>
  <si>
    <t>№2 (если применимо)</t>
  </si>
  <si>
    <t>Расходы</t>
  </si>
  <si>
    <r>
      <t xml:space="preserve">Объем действующих кредитов/лимитов обязательств ГСК (если нет ГСК, то  </t>
    </r>
    <r>
      <rPr>
        <i/>
        <sz val="11"/>
        <color indexed="8"/>
        <rFont val="Times New Roman"/>
        <family val="1"/>
        <charset val="204"/>
      </rPr>
      <t>Инициатора</t>
    </r>
    <r>
      <rPr>
        <sz val="11"/>
        <color indexed="8"/>
        <rFont val="Times New Roman"/>
        <family val="1"/>
        <charset val="204"/>
      </rPr>
      <t>) перед банками /финансовыми организациями, плановые погашения основного долга которых запланированы в период действия реализации проекта</t>
    </r>
  </si>
  <si>
    <r>
      <t xml:space="preserve">Приложение №2 к МЕТОДИЧЕСКИМ УКАЗАНИЯМ ПО ПОДГОТОВКЕ КОМПЛЕКТА ДОКУМЕНТОВ
для участия в отборе инвестиционных проектов,  планируемых к финансированию                                                                                                                   с использованием средств некоммерческой организации «Фонд развития моногородов»
</t>
    </r>
    <r>
      <rPr>
        <b/>
        <sz val="11"/>
        <rFont val="Times New Roman"/>
        <family val="1"/>
        <charset val="204"/>
      </rPr>
      <t>ФОРМА</t>
    </r>
  </si>
  <si>
    <t>пос. Жирекен</t>
  </si>
  <si>
    <t>Забайкальский край</t>
  </si>
  <si>
    <t>пос. Новоорловск</t>
  </si>
  <si>
    <t>пос. Первомайский</t>
  </si>
  <si>
    <t>г. Краснокаменск</t>
  </si>
  <si>
    <t>пос. Новопавловка</t>
  </si>
  <si>
    <t>пос. Вершино-Дарасунский</t>
  </si>
  <si>
    <t>пос. Шерловая Гора</t>
  </si>
  <si>
    <t>пос. Кокуй</t>
  </si>
  <si>
    <t>пос. Великооктябрьский</t>
  </si>
  <si>
    <t>Тверская область</t>
  </si>
  <si>
    <t>г. Кувшиново</t>
  </si>
  <si>
    <t>пос. Жарковский</t>
  </si>
  <si>
    <t>пос. Спирово</t>
  </si>
  <si>
    <t>г. Железногорск</t>
  </si>
  <si>
    <t>Курская область</t>
  </si>
  <si>
    <t>г. Западная Двина</t>
  </si>
  <si>
    <t>пос. Калашниково</t>
  </si>
  <si>
    <t>г. Лебедянь</t>
  </si>
  <si>
    <t>Липецкая область</t>
  </si>
  <si>
    <t>г. Удомля</t>
  </si>
  <si>
    <t>г. Заволжье</t>
  </si>
  <si>
    <t>Нижегородская область</t>
  </si>
  <si>
    <t>пос. Мухтолово</t>
  </si>
  <si>
    <t>г. Навашино</t>
  </si>
  <si>
    <t>г. Кулебаки</t>
  </si>
  <si>
    <t>г. Ворсма</t>
  </si>
  <si>
    <t>г. Первомайск</t>
  </si>
  <si>
    <t>г. Павлово</t>
  </si>
  <si>
    <t>г. Володарск</t>
  </si>
  <si>
    <t>г. Княгинино</t>
  </si>
  <si>
    <t>пос. Решетиха</t>
  </si>
  <si>
    <t>г. Балахна</t>
  </si>
  <si>
    <t>г. Выкса</t>
  </si>
  <si>
    <t>пос. Чегдомын</t>
  </si>
  <si>
    <t>Хабаровский край</t>
  </si>
  <si>
    <t>пос. Теплоозерск</t>
  </si>
  <si>
    <t>Еврейская автономная область</t>
  </si>
  <si>
    <t>г. Удачный</t>
  </si>
  <si>
    <t>Республика Саха (Якутия)</t>
  </si>
  <si>
    <t>г. Нерюнгри</t>
  </si>
  <si>
    <t>пос. Айхал</t>
  </si>
  <si>
    <t>г. Петровск</t>
  </si>
  <si>
    <t>Саратовская область</t>
  </si>
  <si>
    <t>г. Вольск</t>
  </si>
  <si>
    <t>г. Сарапул</t>
  </si>
  <si>
    <t>Удмуртская Республика</t>
  </si>
  <si>
    <t>пос. Эльбан</t>
  </si>
  <si>
    <t>пос. Нижний Куранах</t>
  </si>
  <si>
    <t>пос. Мохсоголлох</t>
  </si>
  <si>
    <t>г. Мирный</t>
  </si>
  <si>
    <t>г. Воткинск</t>
  </si>
  <si>
    <t>г. Глазов</t>
  </si>
  <si>
    <t>пос. Кизема</t>
  </si>
  <si>
    <t>Архангельская область</t>
  </si>
  <si>
    <t>г. Онега</t>
  </si>
  <si>
    <t>г. Пикалево</t>
  </si>
  <si>
    <t>Ленинградская область</t>
  </si>
  <si>
    <t>пос. Октябрьский</t>
  </si>
  <si>
    <t>г. Коряжма</t>
  </si>
  <si>
    <t>г. Новодвинск</t>
  </si>
  <si>
    <t>г. Сланцы</t>
  </si>
  <si>
    <t>пос. Североонежск</t>
  </si>
  <si>
    <t>г. Северодвинск</t>
  </si>
  <si>
    <t>г. Сясьстрой</t>
  </si>
  <si>
    <t>г. Новотроицк</t>
  </si>
  <si>
    <t>Оренбургская область</t>
  </si>
  <si>
    <t>г. Кувандык</t>
  </si>
  <si>
    <t>пос. Светлый</t>
  </si>
  <si>
    <t>г. Зеленодольск</t>
  </si>
  <si>
    <t>Республика Татарстан</t>
  </si>
  <si>
    <t>г. Набережные Челны</t>
  </si>
  <si>
    <t>г. Медногорск</t>
  </si>
  <si>
    <t>г. Гай</t>
  </si>
  <si>
    <t>г. Сердобск</t>
  </si>
  <si>
    <t>Пензенская область</t>
  </si>
  <si>
    <t>г. Никольск</t>
  </si>
  <si>
    <t>пос. Камские Поляны</t>
  </si>
  <si>
    <t>г. Елабуга</t>
  </si>
  <si>
    <t>г. Менделеевск</t>
  </si>
  <si>
    <t>г. Чистополь</t>
  </si>
  <si>
    <t>г. Соль-Илецк</t>
  </si>
  <si>
    <t>г. Ясный</t>
  </si>
  <si>
    <t>пос. Мокшан</t>
  </si>
  <si>
    <t>г. Заречный</t>
  </si>
  <si>
    <t>г. Нижнекамск</t>
  </si>
  <si>
    <t>г. Каспийск</t>
  </si>
  <si>
    <t>Республика Дагестан</t>
  </si>
  <si>
    <t>г. Дагестанские Огни</t>
  </si>
  <si>
    <t>пос. Елань-Коленовский</t>
  </si>
  <si>
    <t>Воронежская область</t>
  </si>
  <si>
    <t>г. Семилуки</t>
  </si>
  <si>
    <t>г. Павловск</t>
  </si>
  <si>
    <t>пос. Медногорский</t>
  </si>
  <si>
    <t>Карачаево-Черкесская Республика</t>
  </si>
  <si>
    <t>г. Мантурово</t>
  </si>
  <si>
    <t>Костромская область</t>
  </si>
  <si>
    <t>г. Галич</t>
  </si>
  <si>
    <t>г. Невинномысск</t>
  </si>
  <si>
    <t>Ставропольский край</t>
  </si>
  <si>
    <t>г. Россошь</t>
  </si>
  <si>
    <t>г. Котовск</t>
  </si>
  <si>
    <t>Тамбовская область</t>
  </si>
  <si>
    <t>пос. Знаменка</t>
  </si>
  <si>
    <t>пос. Селенгинск</t>
  </si>
  <si>
    <t>Республика Бурятия</t>
  </si>
  <si>
    <t>г. Бородино</t>
  </si>
  <si>
    <t>Красноярский край</t>
  </si>
  <si>
    <t>г. Зеленогорск</t>
  </si>
  <si>
    <t>пос. Каменск</t>
  </si>
  <si>
    <t>г. Гусиноозерск</t>
  </si>
  <si>
    <t>г. Северобайкальск</t>
  </si>
  <si>
    <t>пос. Саган-Нур</t>
  </si>
  <si>
    <t>г. Норильск</t>
  </si>
  <si>
    <t>г. Лесосибирск</t>
  </si>
  <si>
    <t>г. Закаменск</t>
  </si>
  <si>
    <t>пос. Песочное</t>
  </si>
  <si>
    <t>Ярославская область</t>
  </si>
  <si>
    <t>г. Гаврилов-Ям</t>
  </si>
  <si>
    <t>г. Алексин</t>
  </si>
  <si>
    <t>Тульская область</t>
  </si>
  <si>
    <t>г. Ефремов</t>
  </si>
  <si>
    <t>г. Тутаев</t>
  </si>
  <si>
    <t>г. Ростов</t>
  </si>
  <si>
    <t>г. Губкин</t>
  </si>
  <si>
    <t>Белгородская область</t>
  </si>
  <si>
    <t>г. Белев</t>
  </si>
  <si>
    <t>г. Суворов</t>
  </si>
  <si>
    <t>г. Красавино</t>
  </si>
  <si>
    <t>Вологодская область</t>
  </si>
  <si>
    <t>пос. Сазоново</t>
  </si>
  <si>
    <t>г. Череповец</t>
  </si>
  <si>
    <t>г. Кировск</t>
  </si>
  <si>
    <t>Мурманская область</t>
  </si>
  <si>
    <t>г. Ковдор</t>
  </si>
  <si>
    <t>пос. Ревда</t>
  </si>
  <si>
    <t>пос. Краснофарфорный</t>
  </si>
  <si>
    <t>Новгородская область</t>
  </si>
  <si>
    <t>г. Пестово</t>
  </si>
  <si>
    <t>г. Емва</t>
  </si>
  <si>
    <t>Республика Коми</t>
  </si>
  <si>
    <t>г. Сокол</t>
  </si>
  <si>
    <t>пос. Никель</t>
  </si>
  <si>
    <t>г. Мончегорск</t>
  </si>
  <si>
    <t>г. Заполярный</t>
  </si>
  <si>
    <t>г. Оленегорск</t>
  </si>
  <si>
    <t>пос. Парфино</t>
  </si>
  <si>
    <t>г. Боровичи</t>
  </si>
  <si>
    <t>пос. Угловка</t>
  </si>
  <si>
    <t>г. Инта</t>
  </si>
  <si>
    <t>пос. Жешарт</t>
  </si>
  <si>
    <t>г. Воркута</t>
  </si>
  <si>
    <t>г. Суоярви</t>
  </si>
  <si>
    <t>Республика Карелия</t>
  </si>
  <si>
    <t>г. Кондопога</t>
  </si>
  <si>
    <t>пос. Муезерский</t>
  </si>
  <si>
    <t>пос. Надвоицы</t>
  </si>
  <si>
    <t>г. Питкяранта</t>
  </si>
  <si>
    <t>г. Пудож</t>
  </si>
  <si>
    <t>г. Сегежа</t>
  </si>
  <si>
    <t>пос. Пиндуши</t>
  </si>
  <si>
    <t>г. Костомукша</t>
  </si>
  <si>
    <t>г. Лахденпохья</t>
  </si>
  <si>
    <t>пос. Вяртсиля</t>
  </si>
  <si>
    <t>г. Белебей</t>
  </si>
  <si>
    <t>Республика Башкортостан</t>
  </si>
  <si>
    <t>г. Кумертау</t>
  </si>
  <si>
    <t>г. Тольятти</t>
  </si>
  <si>
    <t>Самарская область</t>
  </si>
  <si>
    <t>г. Белорецк</t>
  </si>
  <si>
    <t>г. Нефтекамск</t>
  </si>
  <si>
    <t>г. Учалы</t>
  </si>
  <si>
    <t>г. Благовещенск</t>
  </si>
  <si>
    <t>г. Чапаевск</t>
  </si>
  <si>
    <t>г. Байкальск</t>
  </si>
  <si>
    <t>Иркутская область</t>
  </si>
  <si>
    <t>г. Усолье-Сибирское</t>
  </si>
  <si>
    <t>г. Тулун</t>
  </si>
  <si>
    <t>г. Черемхово</t>
  </si>
  <si>
    <t>г. Саянск</t>
  </si>
  <si>
    <t>г. Усть-Илимск</t>
  </si>
  <si>
    <t>г. Железногорск-Илимский</t>
  </si>
  <si>
    <t>г. Шелехов</t>
  </si>
  <si>
    <t>г. Дальнегорск</t>
  </si>
  <si>
    <t>Приморский край</t>
  </si>
  <si>
    <t>с. Светлогорье</t>
  </si>
  <si>
    <t>пос. Ярославский</t>
  </si>
  <si>
    <t>пос. Восток</t>
  </si>
  <si>
    <t>г. Спасск-Дальний</t>
  </si>
  <si>
    <t>пос. Лучегорск</t>
  </si>
  <si>
    <t>г. Арсеньев</t>
  </si>
  <si>
    <t>пос. Новошахтинский</t>
  </si>
  <si>
    <t>пос. Липовцы</t>
  </si>
  <si>
    <t>пос. Беринговский</t>
  </si>
  <si>
    <t>Чукотский автономный округ</t>
  </si>
  <si>
    <t>г. Певек</t>
  </si>
  <si>
    <t>г. Усть-Катав</t>
  </si>
  <si>
    <t>Челябинская область</t>
  </si>
  <si>
    <t>г. Карабаш</t>
  </si>
  <si>
    <t>г. Нязепетровск</t>
  </si>
  <si>
    <t>г. Аша</t>
  </si>
  <si>
    <t>г. Миньяр</t>
  </si>
  <si>
    <t>г. Верхний Уфалей</t>
  </si>
  <si>
    <t>г. Сим</t>
  </si>
  <si>
    <t>г. Чебаркуль</t>
  </si>
  <si>
    <t>г. Озерск</t>
  </si>
  <si>
    <t>г. Трехгорный</t>
  </si>
  <si>
    <t>г. Снежинск</t>
  </si>
  <si>
    <t>г. Красноперекопск</t>
  </si>
  <si>
    <t>Республика Крым</t>
  </si>
  <si>
    <t>г. Гуково</t>
  </si>
  <si>
    <t>Ростовская область</t>
  </si>
  <si>
    <t>пос. Линево</t>
  </si>
  <si>
    <t>Новосибирская область</t>
  </si>
  <si>
    <t>пос. Красный Яр</t>
  </si>
  <si>
    <t>Омская область</t>
  </si>
  <si>
    <t>г. Армянск</t>
  </si>
  <si>
    <t>г. Зверево</t>
  </si>
  <si>
    <t>г. Донецк</t>
  </si>
  <si>
    <t>пос. Горный</t>
  </si>
  <si>
    <t>г. Северск</t>
  </si>
  <si>
    <t>Томская область</t>
  </si>
  <si>
    <t>г. Североуральск</t>
  </si>
  <si>
    <t>Свердловская область</t>
  </si>
  <si>
    <t>г. Красноуральск</t>
  </si>
  <si>
    <t>г. Качканар</t>
  </si>
  <si>
    <t>г. Верхняя Пышма</t>
  </si>
  <si>
    <t>г. Асбест</t>
  </si>
  <si>
    <t>г. Нижний Тагил</t>
  </si>
  <si>
    <t>г. Верхняя Салда</t>
  </si>
  <si>
    <t>г. Серов</t>
  </si>
  <si>
    <t>г. Ревда</t>
  </si>
  <si>
    <t>г. Полевской</t>
  </si>
  <si>
    <t>пос. Малышева</t>
  </si>
  <si>
    <t>г. Анжеро-Судженск</t>
  </si>
  <si>
    <t>Кемеровская область</t>
  </si>
  <si>
    <t>г. Калтан</t>
  </si>
  <si>
    <t>пос. Мундыбаш</t>
  </si>
  <si>
    <t>г. Юрга</t>
  </si>
  <si>
    <t>г. Таштагол</t>
  </si>
  <si>
    <t>г. Осинники</t>
  </si>
  <si>
    <t>пос. Шерегеш</t>
  </si>
  <si>
    <t>г. Новокузнецк</t>
  </si>
  <si>
    <t>г. Вятские Поляны</t>
  </si>
  <si>
    <t>Кировская область</t>
  </si>
  <si>
    <t>пос. Мурыгино</t>
  </si>
  <si>
    <t>г. Белая Холуница</t>
  </si>
  <si>
    <t>г. Луза</t>
  </si>
  <si>
    <t>г. Димитровград</t>
  </si>
  <si>
    <t>Ульяновская область</t>
  </si>
  <si>
    <t>г. Кирс</t>
  </si>
  <si>
    <t>пос. Демьяново</t>
  </si>
  <si>
    <t>г. Уржум</t>
  </si>
  <si>
    <t>г. Новоульяновск</t>
  </si>
  <si>
    <t>г. Инза</t>
  </si>
  <si>
    <t>пос. Красная Поляна</t>
  </si>
  <si>
    <t>г. Омутнинск</t>
  </si>
  <si>
    <t>пос. Стрижи</t>
  </si>
  <si>
    <t>г. Кирово-Чепецк</t>
  </si>
  <si>
    <t>пос. Силикатный</t>
  </si>
  <si>
    <t>г. Волчанск</t>
  </si>
  <si>
    <t>г. Первоуральск</t>
  </si>
  <si>
    <t>г. Карпинск</t>
  </si>
  <si>
    <t>г. Краснотурьинск</t>
  </si>
  <si>
    <t>г. Бакал</t>
  </si>
  <si>
    <t>г. Верхняя Тура</t>
  </si>
  <si>
    <t>г. Каменск-Уральский</t>
  </si>
  <si>
    <t>г. Сатка</t>
  </si>
  <si>
    <t>г. Миасс</t>
  </si>
  <si>
    <t>г. Златоуст</t>
  </si>
  <si>
    <t>г. Магнитогорск</t>
  </si>
  <si>
    <t>г. Гурьевск</t>
  </si>
  <si>
    <t>г. Салаир</t>
  </si>
  <si>
    <t>г. Мариинск</t>
  </si>
  <si>
    <t>г. Топки</t>
  </si>
  <si>
    <t>пос. Яшкино</t>
  </si>
  <si>
    <t>г. Мыски</t>
  </si>
  <si>
    <t>г. Березовский</t>
  </si>
  <si>
    <t>г. Тайга</t>
  </si>
  <si>
    <t>г. Полысаево</t>
  </si>
  <si>
    <t>пос. Белогорск</t>
  </si>
  <si>
    <t>г. Красновишерск</t>
  </si>
  <si>
    <t>Пермский край</t>
  </si>
  <si>
    <t>г. Очер</t>
  </si>
  <si>
    <t>пос. Теплая Гора</t>
  </si>
  <si>
    <t>г. Чусовой</t>
  </si>
  <si>
    <t>г. Нытва</t>
  </si>
  <si>
    <t>пос. Уральский</t>
  </si>
  <si>
    <t>г. Александровск</t>
  </si>
  <si>
    <t>пос. Пашия</t>
  </si>
  <si>
    <t>г. Горнозаводск</t>
  </si>
  <si>
    <t>пос. Юго-Камский</t>
  </si>
  <si>
    <t>пос. Умет</t>
  </si>
  <si>
    <t>Республика Мордовия</t>
  </si>
  <si>
    <t>г. Рузаевка</t>
  </si>
  <si>
    <t>пос. Кадошкино</t>
  </si>
  <si>
    <t>пос. Тургенево</t>
  </si>
  <si>
    <t>пос. Комсомольский</t>
  </si>
  <si>
    <t>пос. Атяшево</t>
  </si>
  <si>
    <t>г. Райчихинск</t>
  </si>
  <si>
    <t>Амурская область</t>
  </si>
  <si>
    <t>г. Свободный</t>
  </si>
  <si>
    <t>г. Канаш</t>
  </si>
  <si>
    <t>Чувашская Республика</t>
  </si>
  <si>
    <t>г. Мариинский Посад</t>
  </si>
  <si>
    <t>г. Тында</t>
  </si>
  <si>
    <t>г. Белогорск</t>
  </si>
  <si>
    <t>г. Михайловка</t>
  </si>
  <si>
    <t>Волгоградская область</t>
  </si>
  <si>
    <t>г. Фролово</t>
  </si>
  <si>
    <t>г. Алатырь</t>
  </si>
  <si>
    <t>г. Шумерля</t>
  </si>
  <si>
    <t>г. Новочебоксарск</t>
  </si>
  <si>
    <t>с. Туим</t>
  </si>
  <si>
    <t>Республика Хакасия</t>
  </si>
  <si>
    <t>г. Абаза</t>
  </si>
  <si>
    <t>пос. Вершина Теи</t>
  </si>
  <si>
    <t>г. Яровое</t>
  </si>
  <si>
    <t>Алтайский край</t>
  </si>
  <si>
    <t>г. Заринск</t>
  </si>
  <si>
    <t>г. Алейск</t>
  </si>
  <si>
    <t>г. Новоалтайск</t>
  </si>
  <si>
    <t>пос. Степное Озеро</t>
  </si>
  <si>
    <t>г. Саяногорск</t>
  </si>
  <si>
    <t>г. Сорск</t>
  </si>
  <si>
    <t>г. Черногорск</t>
  </si>
  <si>
    <t>г. Прокопьевск</t>
  </si>
  <si>
    <t>г. Киселевск</t>
  </si>
  <si>
    <t>г. Междуреченск</t>
  </si>
  <si>
    <t>г. Ленинск-Кузнецкий</t>
  </si>
  <si>
    <t>г. Белово</t>
  </si>
  <si>
    <t>г. Катайск</t>
  </si>
  <si>
    <t>Курганская область</t>
  </si>
  <si>
    <t>г. Петухово</t>
  </si>
  <si>
    <t>г. Далматово</t>
  </si>
  <si>
    <t>пос. Краснобродский</t>
  </si>
  <si>
    <t>пос. Варгаши</t>
  </si>
  <si>
    <t>пос. Белая Березка</t>
  </si>
  <si>
    <t>Брянская область</t>
  </si>
  <si>
    <t>пос. Бытошь</t>
  </si>
  <si>
    <t>пос. Ивот</t>
  </si>
  <si>
    <t>пос. Любохна</t>
  </si>
  <si>
    <t>пос. Петровский</t>
  </si>
  <si>
    <t>Ивановская область</t>
  </si>
  <si>
    <t>пос. Каменка</t>
  </si>
  <si>
    <t>пос. Савино</t>
  </si>
  <si>
    <t>г. Южа</t>
  </si>
  <si>
    <t>г. Дорогобуж</t>
  </si>
  <si>
    <t>Смоленская область</t>
  </si>
  <si>
    <t>г. Сураж</t>
  </si>
  <si>
    <t>г. Фокино</t>
  </si>
  <si>
    <t>г. Наволоки</t>
  </si>
  <si>
    <t>пос. Колобово</t>
  </si>
  <si>
    <t>г. Вичуга</t>
  </si>
  <si>
    <t>г. Приволжск</t>
  </si>
  <si>
    <t>г. Сосенский</t>
  </si>
  <si>
    <t>Калужская область</t>
  </si>
  <si>
    <t>г. Кондрово</t>
  </si>
  <si>
    <t>г. Карачев</t>
  </si>
  <si>
    <t>пос. Погар</t>
  </si>
  <si>
    <t>г. Клинцы</t>
  </si>
  <si>
    <t>г. Сельцо</t>
  </si>
  <si>
    <t>г. Фурманов</t>
  </si>
  <si>
    <t>г. Тейково</t>
  </si>
  <si>
    <t>г. Гороховец</t>
  </si>
  <si>
    <t>Владимирская область</t>
  </si>
  <si>
    <t>г. Камешково</t>
  </si>
  <si>
    <t>г. Курлово</t>
  </si>
  <si>
    <t>г. Меленки</t>
  </si>
  <si>
    <t>г. Вязники</t>
  </si>
  <si>
    <t>г. Мценск</t>
  </si>
  <si>
    <t>Орловская область</t>
  </si>
  <si>
    <t>пос. Побединка</t>
  </si>
  <si>
    <t>Рязанская область</t>
  </si>
  <si>
    <t>г. Кольчугино</t>
  </si>
  <si>
    <t>пос. Ставрово</t>
  </si>
  <si>
    <t>пос. Елатьма</t>
  </si>
  <si>
    <t>пос. Лесной</t>
  </si>
  <si>
    <t>Административный центр монопрофильного муниципального образования</t>
  </si>
  <si>
    <t>Субъект Российской Федерации</t>
  </si>
  <si>
    <t>часть производственных мощностей расположена за пределами территории моногорода, но является составляющей единого производственного процесса, направленного на достижение общего экономического результата</t>
  </si>
  <si>
    <t>Прибыль</t>
  </si>
  <si>
    <t>Основные средства</t>
  </si>
  <si>
    <t xml:space="preserve">Необходимость 
ПСД </t>
  </si>
  <si>
    <t xml:space="preserve">Статус 
разработки 
ПСД </t>
  </si>
  <si>
    <t>Дата завершения разработки ПСД
(если применимо)</t>
  </si>
  <si>
    <t xml:space="preserve">Строительство/реконструкция  </t>
  </si>
  <si>
    <t>Приобретение недвижимого имущества </t>
  </si>
  <si>
    <t>Приобретение технологического оборудования</t>
  </si>
  <si>
    <t xml:space="preserve"> Приобретение транспортных средств и спецтехники</t>
  </si>
  <si>
    <t>Дата получения заключения экспертизы
(если применимо)</t>
  </si>
  <si>
    <t>Необходимость проведения  экспертизы</t>
  </si>
  <si>
    <t>Статус получения заключения экспертизы</t>
  </si>
  <si>
    <r>
      <t xml:space="preserve">Принадлежность к ГСК* (ее состав)                                 </t>
    </r>
    <r>
      <rPr>
        <b/>
        <i/>
        <sz val="12"/>
        <color theme="1"/>
        <rFont val="Times New Roman"/>
        <family val="1"/>
        <charset val="204"/>
      </rPr>
      <t>заполняется при наличии</t>
    </r>
  </si>
  <si>
    <t>Наличие производственных площадей для реализации Инвестиционного проекта</t>
  </si>
  <si>
    <t>Находится в собственности, бессрочном пользовании или долгосрочной аренде</t>
  </si>
  <si>
    <t>Исходно-разрешительная  документация в рамках реализации инвестиционного проекта</t>
  </si>
  <si>
    <t>Разрешение на строительство</t>
  </si>
  <si>
    <t>Статус получения разрешения на строительство</t>
  </si>
  <si>
    <t>Дата получения разрешения на строительство</t>
  </si>
  <si>
    <t xml:space="preserve">Примечание </t>
  </si>
  <si>
    <t>Заключен договор аренды на срок менее 12 месяцев</t>
  </si>
  <si>
    <t>Срок заемного финансирования Фонда (не более 15 лет)</t>
  </si>
  <si>
    <t>График создания рабочих мест, чел.
(списочная численность)</t>
  </si>
  <si>
    <t>Площадь (кв.м)</t>
  </si>
  <si>
    <t>Срок прогнозного периода, лет</t>
  </si>
  <si>
    <t>Iкв. 2022</t>
  </si>
  <si>
    <t>IIкв. 2022</t>
  </si>
  <si>
    <t>IIIкв. 2022</t>
  </si>
  <si>
    <t>IVкв. 2022</t>
  </si>
  <si>
    <t>Период отсрочки займа Фонда (не более 3 лет), лет</t>
  </si>
  <si>
    <t>Статус взаимодействия с банком</t>
  </si>
  <si>
    <t>Размер доли (%)</t>
  </si>
  <si>
    <t xml:space="preserve">Дата выдачи </t>
  </si>
  <si>
    <t>Наличие финансового обоснования</t>
  </si>
  <si>
    <t>Финансовое обоснование подготовлено</t>
  </si>
  <si>
    <t>Финансовое обоснование находится на стадии разработки, имеется рабочая версия</t>
  </si>
  <si>
    <t>Финансовое обоснование отсутствует</t>
  </si>
  <si>
    <t>Приложения:</t>
  </si>
  <si>
    <t>Наименование Инициатора Проекта</t>
  </si>
  <si>
    <t>Наименование Инвестиционного проекта</t>
  </si>
  <si>
    <t>Наименование моногорода и субъекта РФ, в котором реализуется Инвестиционный проект</t>
  </si>
  <si>
    <t>Резюме Инвестиционного проекта</t>
  </si>
  <si>
    <t>Сумма займа Фонда (не более 80% от общей стоимости Инвестиционного проекта), тыс. рублей</t>
  </si>
  <si>
    <t xml:space="preserve">* с учетом также численности работников, принятых на работу по совместительству из других организаций и по договорам гражданско-правового характера </t>
  </si>
  <si>
    <t>Списочная численность работников по состоянию на дату заполнения паспорта, чел.*</t>
  </si>
  <si>
    <t>Общая стоимость Инвестиционного проекта (заполняется автоматически), тыс. руб.</t>
  </si>
  <si>
    <t>График финансирования Инвестицонного проекта, тыс. руб.</t>
  </si>
  <si>
    <t>**заполняется для SPV</t>
  </si>
  <si>
    <t>до 2019***</t>
  </si>
  <si>
    <t>*** не более 5 лет</t>
  </si>
  <si>
    <t>Руководитель компании-Инициатора проекта</t>
  </si>
  <si>
    <t>Инициатора проекта</t>
  </si>
  <si>
    <t>Информация об Инициаторе проекта</t>
  </si>
  <si>
    <t>Контакты Инициатора проекта:</t>
  </si>
  <si>
    <t>Структура собственности Инициатора проекта</t>
  </si>
  <si>
    <t>Информация об Инициаторе проекта
 (указать верное утверждение)</t>
  </si>
  <si>
    <t>У Инициатора проекта есть чистая прибыль от текущей деятельности</t>
  </si>
  <si>
    <t>SPV компания (наличие плановых убытков от реализации Инвестиционного проекта)</t>
  </si>
  <si>
    <t>У Инициатора проекта есть убыток от текущей деятельности</t>
  </si>
  <si>
    <t>Бенефициары владеют Инициатором проекта/компаниями ГСК напрямую</t>
  </si>
  <si>
    <t>Инициатор проекта не имеет импортного сырья (расходов) в структуре себестоимости</t>
  </si>
  <si>
    <t>Инициатор проекта/учредители Инициатора проекта в течение последнего года не являлись и не являются ответчиком в судебных разбирательствах.</t>
  </si>
  <si>
    <t xml:space="preserve">Инициатор проекта/учредители Инициатора проекта в течение последнего года являлись или являются ответчиками в судебных разбирательствах (до 10% от валюты баланса юр.лица на последнюю отчетную дату или от совокупного годового дохода (для физ лица и ИП)). </t>
  </si>
  <si>
    <t xml:space="preserve">Инициатор проекта/учредители Инициатора проекта являются ответчиками в судебных разбирательствах (свыше 10% от валюты баланса юр.лица на последнюю отчетную дату или от совокупного годового дохода (для физ лица и ИП). </t>
  </si>
  <si>
    <t>У Инициатора проекта отсутствует неисполненная обязанность по уплате налогов, сборов, пеней, штрафов, процентов и прочих платежей, подлежащих уплате в соответствии с законодательством Российской Федерации</t>
  </si>
  <si>
    <t>Совокупный размер неисполненной обязанности Инициатора проекта по уплате налогов, сборов, пеней, штрафов, процентов и прочих платежей, подлежащих уплате в соответствии с законодательством Российской Федерации свыше 10% от валюты баланса юр.лица на последнюю отчетную дату или от совокупного годового дохода для физ.лиц и ИП</t>
  </si>
  <si>
    <t>Инициатор проекта/учредители Инициатора проекта не допускали нарушений исполнения обязательств по кредитным (лизинговым) соглашениям</t>
  </si>
  <si>
    <t>Инициатор проекта/учредители Инициатора проекта не имеют кредитной истории/нарушения были допущены более 3-х лет назад</t>
  </si>
  <si>
    <t>У Инициатора проекта/учредителя Инициатора проекта имеется просроченная задолженность по кредитным (лизинговым) соглашениям или были допущены нарушения обязательств по кредитным (лизинговым)соглашениям за последние 3 года продолжительностью более 30 дней</t>
  </si>
  <si>
    <t>Вид деятельности (код ОКВЭД) в рамках Инвестиционного проекта:</t>
  </si>
  <si>
    <t>Наличие опыта работы в отрасли/реализации Инвестиционных проектов</t>
  </si>
  <si>
    <t xml:space="preserve">Один из учредителей Инициатора проекта, доля которого составляет не менее 25 процентов, или руководитель Инициатора проекта имеет опыт работы в отрасли, к которой относится проект, не менее 5 лет </t>
  </si>
  <si>
    <t xml:space="preserve">Один из учредителей Инициатора проекта, доля которого составляет не менее 25 процентов, или руководитель Инициатора проекта имеет опыт работы в отрасли, к которой относится проект, не менее 3 года  </t>
  </si>
  <si>
    <t>Ни один из учредителей Инициатора проекта,доля которого составляет не менее 25 процентов, и руководитель Инициатора проекта не имеет опыта работы в отрасли, к которой относится проект, и опыта реализации Инвестиционных проектов</t>
  </si>
  <si>
    <t>У Инициатора проекта/учредителей Инициатора проекта не зафиксировано чрезвычайных ситуаций за период их деятельности</t>
  </si>
  <si>
    <t>Чрезвычайная ситуация у Инициатора проекта/учредителей Инициатора проекта произошла более 3 лет назад</t>
  </si>
  <si>
    <t>Чрезвычайная ситуация у Инициатора проекта/учредителей Инициатора проекта произошла менее 3 лет назад</t>
  </si>
  <si>
    <t>Инвестиционный проект включен в перечень приоритетных проектов региона или Инициатора проекта/ГСК является получателем бюджетных субсидий/резидентом ТОР</t>
  </si>
  <si>
    <t>Поддержка Инициатора проекта/ГСК и/или их проектов на уровне органов государственной власти отсутствует</t>
  </si>
  <si>
    <t>Один из членов ГСК входит в первую сотню крупнейших налогоплательщиков субъекта Российской Федерации</t>
  </si>
  <si>
    <t>Один из членов ГСК входит в первую тысячу крупнейших налогоплательщиков субъекта Российской Федерации</t>
  </si>
  <si>
    <t>Информация о финансовом положении Инициатора проекта и ГСК, в тыс.руб.</t>
  </si>
  <si>
    <r>
      <t xml:space="preserve">Начисленная амортизация ГСК за отчетный год (если нет ГСК, то </t>
    </r>
    <r>
      <rPr>
        <i/>
        <sz val="11"/>
        <color indexed="8"/>
        <rFont val="Times New Roman"/>
        <family val="1"/>
        <charset val="204"/>
      </rPr>
      <t>Инициатора проекта</t>
    </r>
    <r>
      <rPr>
        <sz val="11"/>
        <color indexed="8"/>
        <rFont val="Times New Roman"/>
        <family val="1"/>
        <charset val="204"/>
      </rPr>
      <t>)</t>
    </r>
  </si>
  <si>
    <t>Инвестиционного проекта</t>
  </si>
  <si>
    <t>Место реализации Инвестиционного проекта</t>
  </si>
  <si>
    <t>Тип Инвестиционного проекта</t>
  </si>
  <si>
    <t>Заем Моногорода.РФ (не более 80% от общей стоимости Инвестиционного проекта)</t>
  </si>
  <si>
    <t xml:space="preserve">Всего осуществленных затрат по Инвестиционному проекту,
 в т.ч. </t>
  </si>
  <si>
    <t>Финансирование осуществленных затрат в рамках Инвестиционного проекта, тыс.руб.(не ранее 5 лет)</t>
  </si>
  <si>
    <t>Всего предстоящих инвестиций по Инвестиционному проекту,тыс. руб.</t>
  </si>
  <si>
    <t>Структура финансирования предстоящих инвестиций в Проект, тыс. руб.</t>
  </si>
  <si>
    <t xml:space="preserve">Прогнозные показатели эффективности Инвестиционного проекта </t>
  </si>
  <si>
    <t>Соответствие Инициатора проекта и Инвестиционного проекта требованиям постановления Правительства Российской Федерации от 11 ноября 2014 г. № 1186 и  Положения о содействии в подготовке и (или) участии некоммерческой организации «Фонд развития моногородов» 
в финансировании инвестиционных проектов в монопрофильных муниципальных образованиях Российской Федерации (моногородах)</t>
  </si>
  <si>
    <t>Отсутствует решения о ликвидации Инициатора проекта, решение Арбитражного суда о признании Инициатора проекта банкротом (или определения суда о возбуждении производства по делу о банкротстве) и об открытии конкурсного производства, решения о приостановлении деятельности Инициатора проекта</t>
  </si>
  <si>
    <t>Инициатор проекта не является российским юридическим лицом, в уставном (складочном) капитале которого доля участия иностранных юридических лиц, местом регистрации которых является государство или территория, включенные в утверждаемый Минфином России перечень государств и территорий, предоставляющих льготный налоговый режим налогообложения и (или) не предусматривающих раскрытия и предоставления информации при проведении финансовых операций (офшорные зоны) в отношении таких юридических лиц, в совокупности превышает 50 (пятьдесят) процентов</t>
  </si>
  <si>
    <t>У Инициатора проекта отсутствует просроченная (неурегулированная) задолженность по налогам, сборам и иным обязательным платежам в бюджеты бюджетной системы Российской Федерации, в том числе в государственные внебюджетные фонды по состоянию на дату подачи анкеты</t>
  </si>
  <si>
    <t>Отсутствие обязательств у Инициатора проекта по принятым судебным решениям или незаконченных судебным разбирательствам, в которых Инициатор проекта/ГСК выступает ответчиком</t>
  </si>
  <si>
    <t>При реализации Инвестиционного проекта не планируется ведение Инициатором проекта деятельности, разрешенной законодательством РФ и отнесенной в соответствии с ОКВЭД к какому-либо из следующих видов:</t>
  </si>
  <si>
    <t>Ежегодная стоимость товаров (работ, услуг), приобретаемых у градообразующей организации моногорода, не превышает 50 процентов ежегодной стоимости всех товаров (работ, услуг), приобретаемых в целях реализации Инвестиционного проекта</t>
  </si>
  <si>
    <t>Ежегодная выручка от реализации товаров (работ, услуг) градообразующей организации моногорода не превышает 50 процентов ежегодной выручки, получаемой от реализации товаров (работ, услуг), произведенных (выполненных, оказанных) в результате реализации Инвестиционного проекта</t>
  </si>
  <si>
    <t>Инвестиционный проект осуществляется Инициатором проекта в форме капитальных вложений на территории  (выбрать вариант):</t>
  </si>
  <si>
    <t>Информация об Инвестиционном проекте
 (указать верное утверждение)</t>
  </si>
  <si>
    <t>Степень уникальности Инвестиционного проекта</t>
  </si>
  <si>
    <t>Уникальный Инвестиционный проект (выпускаемая продукция не имеет аналогов/технология не имеет аналогов) на территории Российской Федерации</t>
  </si>
  <si>
    <t>Инвестиционный проект имеет аналоги (выпускаемая продукция производится/технология производства имеет аналоги) на территории Российской Федерации</t>
  </si>
  <si>
    <t xml:space="preserve">Реконструкция/техническое перевооружение/модернизация и/или дооборудование производства </t>
  </si>
  <si>
    <t>Подтверждение наличия собственных средств Инициатора проекта</t>
  </si>
  <si>
    <t>Наличие средств на расчетных счетах/депозитах Инициатора проекта (заимодавца - участника Инициатора проекта, участников ГСК)</t>
  </si>
  <si>
    <t>Подтверждаются результатами текущей деятельности Инициатора проекта (заимодавца - участника Инициатора проекта, участников ГСК)</t>
  </si>
  <si>
    <t>Подтверждаются ранее произведенные затраты по Инвестиционному проекту</t>
  </si>
  <si>
    <t>Собственные средства отсутствуют /будут вложены за счет будущей прибыли Инициатора проекта</t>
  </si>
  <si>
    <t>Заключен договор соответствующий потребностям Инвестиционного проекта, ведется финансирование/заемное финансирование не требуется</t>
  </si>
  <si>
    <t>Покупатели продукции/услуг Инвестиционного проекта</t>
  </si>
  <si>
    <t>Основные покупатели будут определены при реализации Инвестиционного проекта</t>
  </si>
  <si>
    <t>Основные поставщики будут определены при реализации Инвестиционного проекта</t>
  </si>
  <si>
    <t>Маркетинговое исследование проведено собственными силами Инициатора проекта</t>
  </si>
  <si>
    <t>График реализации Инвестиционного проекта</t>
  </si>
  <si>
    <t>Стадии реализации Инвестиционного проекта</t>
  </si>
  <si>
    <t>Финансирование Инвестиционного проекта, млн. руб.</t>
  </si>
  <si>
    <t>Выполнение целевых показателей эффективности Инвестиционного проекта</t>
  </si>
  <si>
    <t>Инвестиционный проект не является Инвестиционным проектом по реконструкции, техническому перевооружению, модернизации и (или) дооборудованию градообразующей организации моногорода</t>
  </si>
  <si>
    <t>Поддержка Инициатора проекта/ГСК и/или их проектов на уровне органов государственной власти</t>
  </si>
  <si>
    <t>Информации о том, что кто-либо из членов ГСК входит в первую тысячу крупнейших налогоплательщиков от Субъекта Российской Федерации не получено</t>
  </si>
  <si>
    <t>До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</si>
</sst>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0.00;\-0;;@"/>
    <numFmt numFmtId="165" formatCode="0;\-0;;@"/>
    <numFmt numFmtId="166" formatCode="#,##0_ ;\-#,##0\ "/>
    <numFmt numFmtId="167" formatCode="[$-F800]dddd\,\ mmmm\ dd\,\ yyyy"/>
    <numFmt numFmtId="168" formatCode="[$-419]mmmm\ yyyy;@"/>
    <numFmt numFmtId="169" formatCode="#,##0.0"/>
  </numFmts>
  <fonts count="5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name val="Arial Narrow"/>
      <family val="2"/>
    </font>
    <font>
      <i/>
      <sz val="8"/>
      <name val="Times New Roman"/>
      <family val="1"/>
      <charset val="204"/>
    </font>
    <font>
      <sz val="10"/>
      <color indexed="17"/>
      <name val="Arial Narrow"/>
      <family val="2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0" tint="-0.3499862666707357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0" tint="-0.249977111117893"/>
      <name val="Calibri"/>
      <family val="2"/>
      <charset val="204"/>
      <scheme val="minor"/>
    </font>
    <font>
      <i/>
      <sz val="10"/>
      <color rgb="FFFF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1F497D"/>
      <name val="Calibri"/>
      <family val="2"/>
      <charset val="204"/>
      <scheme val="minor"/>
    </font>
    <font>
      <b/>
      <sz val="10"/>
      <color theme="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7F7F7F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hair">
        <color rgb="FF002060"/>
      </bottom>
      <diagonal/>
    </border>
    <border>
      <left style="medium">
        <color indexed="64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indexed="64"/>
      </left>
      <right/>
      <top style="thin">
        <color rgb="FF002060"/>
      </top>
      <bottom style="hair">
        <color rgb="FF002060"/>
      </bottom>
      <diagonal/>
    </border>
    <border>
      <left/>
      <right/>
      <top style="thin">
        <color rgb="FF002060"/>
      </top>
      <bottom style="hair">
        <color rgb="FF002060"/>
      </bottom>
      <diagonal/>
    </border>
    <border>
      <left/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/>
      <top style="medium">
        <color indexed="64"/>
      </top>
      <bottom style="thin">
        <color rgb="FF002060"/>
      </bottom>
      <diagonal/>
    </border>
    <border>
      <left/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/>
      <top style="thin">
        <color rgb="FF002060"/>
      </top>
      <bottom style="hair">
        <color rgb="FF002060"/>
      </bottom>
      <diagonal/>
    </border>
    <border>
      <left/>
      <right style="thin">
        <color indexed="64"/>
      </right>
      <top style="thin">
        <color rgb="FF002060"/>
      </top>
      <bottom style="hair">
        <color rgb="FF002060"/>
      </bottom>
      <diagonal/>
    </border>
    <border>
      <left style="medium">
        <color indexed="64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indexed="64"/>
      </right>
      <top style="medium">
        <color rgb="FF7F7F7F"/>
      </top>
      <bottom/>
      <diagonal/>
    </border>
    <border>
      <left style="medium">
        <color indexed="64"/>
      </left>
      <right/>
      <top/>
      <bottom style="medium">
        <color rgb="FF7F7F7F"/>
      </bottom>
      <diagonal/>
    </border>
    <border>
      <left/>
      <right style="medium">
        <color indexed="64"/>
      </right>
      <top/>
      <bottom style="medium">
        <color rgb="FF7F7F7F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thin">
        <color rgb="FF002060"/>
      </left>
      <right/>
      <top style="hair">
        <color rgb="FF002060"/>
      </top>
      <bottom style="medium">
        <color indexed="64"/>
      </bottom>
      <diagonal/>
    </border>
    <border>
      <left/>
      <right style="thin">
        <color indexed="64"/>
      </right>
      <top style="hair">
        <color rgb="FF002060"/>
      </top>
      <bottom style="medium">
        <color indexed="64"/>
      </bottom>
      <diagonal/>
    </border>
  </borders>
  <cellStyleXfs count="4">
    <xf numFmtId="0" fontId="0" fillId="0" borderId="0"/>
    <xf numFmtId="0" fontId="22" fillId="0" borderId="0" applyNumberForma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83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 applyProtection="1">
      <alignment horizontal="left"/>
      <protection locked="0"/>
    </xf>
    <xf numFmtId="0" fontId="24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3" fillId="3" borderId="0" xfId="0" applyFont="1" applyFill="1" applyAlignment="1">
      <alignment vertical="top" wrapText="1"/>
    </xf>
    <xf numFmtId="49" fontId="1" fillId="4" borderId="11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vertical="top" wrapText="1"/>
    </xf>
    <xf numFmtId="0" fontId="25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6" fillId="5" borderId="117" xfId="0" applyFont="1" applyFill="1" applyBorder="1" applyAlignment="1" applyProtection="1">
      <alignment horizontal="center" vertical="center" wrapText="1"/>
    </xf>
    <xf numFmtId="0" fontId="24" fillId="3" borderId="2" xfId="0" applyFont="1" applyFill="1" applyBorder="1" applyAlignment="1" applyProtection="1">
      <alignment horizontal="center" wrapText="1"/>
    </xf>
    <xf numFmtId="0" fontId="24" fillId="3" borderId="2" xfId="0" applyFont="1" applyFill="1" applyBorder="1" applyAlignment="1" applyProtection="1">
      <alignment wrapText="1"/>
    </xf>
    <xf numFmtId="0" fontId="24" fillId="3" borderId="3" xfId="0" applyFont="1" applyFill="1" applyBorder="1" applyAlignment="1" applyProtection="1">
      <alignment horizontal="center" wrapText="1"/>
    </xf>
    <xf numFmtId="0" fontId="24" fillId="3" borderId="0" xfId="0" applyFont="1" applyFill="1" applyBorder="1" applyAlignment="1" applyProtection="1">
      <alignment horizont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24" fillId="3" borderId="5" xfId="0" applyFont="1" applyFill="1" applyBorder="1" applyAlignment="1" applyProtection="1">
      <alignment horizontal="center" wrapText="1"/>
    </xf>
    <xf numFmtId="0" fontId="24" fillId="3" borderId="6" xfId="0" applyFont="1" applyFill="1" applyBorder="1" applyAlignment="1" applyProtection="1">
      <alignment horizontal="center" wrapText="1"/>
    </xf>
    <xf numFmtId="0" fontId="27" fillId="5" borderId="7" xfId="0" applyNumberFormat="1" applyFont="1" applyFill="1" applyBorder="1" applyAlignment="1" applyProtection="1">
      <alignment vertical="center" wrapText="1"/>
    </xf>
    <xf numFmtId="16" fontId="27" fillId="5" borderId="8" xfId="0" applyNumberFormat="1" applyFont="1" applyFill="1" applyBorder="1" applyAlignment="1" applyProtection="1">
      <alignment vertical="center" wrapText="1"/>
    </xf>
    <xf numFmtId="0" fontId="27" fillId="5" borderId="8" xfId="0" applyNumberFormat="1" applyFont="1" applyFill="1" applyBorder="1" applyAlignment="1" applyProtection="1">
      <alignment vertical="center" wrapText="1"/>
    </xf>
    <xf numFmtId="0" fontId="27" fillId="5" borderId="9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vertical="top" wrapText="1"/>
    </xf>
    <xf numFmtId="0" fontId="3" fillId="3" borderId="0" xfId="0" applyFont="1" applyFill="1" applyAlignment="1" applyProtection="1">
      <alignment wrapText="1"/>
    </xf>
    <xf numFmtId="0" fontId="3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left" wrapText="1" indent="1"/>
    </xf>
    <xf numFmtId="0" fontId="9" fillId="4" borderId="10" xfId="0" applyFont="1" applyFill="1" applyBorder="1" applyAlignment="1" applyProtection="1">
      <alignment horizontal="left" vertical="center" wrapText="1" indent="1"/>
    </xf>
    <xf numFmtId="0" fontId="1" fillId="3" borderId="0" xfId="0" applyFont="1" applyFill="1" applyAlignment="1" applyProtection="1">
      <alignment horizontal="center" vertical="top" wrapText="1"/>
    </xf>
    <xf numFmtId="0" fontId="1" fillId="3" borderId="0" xfId="0" applyFont="1" applyFill="1" applyAlignment="1" applyProtection="1">
      <alignment vertical="top" wrapText="1"/>
    </xf>
    <xf numFmtId="0" fontId="1" fillId="3" borderId="0" xfId="0" applyFont="1" applyFill="1" applyAlignment="1" applyProtection="1">
      <alignment horizontal="left" wrapText="1" indent="1"/>
    </xf>
    <xf numFmtId="0" fontId="1" fillId="3" borderId="0" xfId="0" applyFont="1" applyFill="1" applyAlignment="1" applyProtection="1">
      <alignment horizontal="left" vertical="top" wrapText="1"/>
    </xf>
    <xf numFmtId="0" fontId="3" fillId="3" borderId="0" xfId="0" applyFont="1" applyFill="1" applyAlignment="1" applyProtection="1">
      <alignment horizontal="left" vertical="top" wrapText="1"/>
    </xf>
    <xf numFmtId="0" fontId="3" fillId="3" borderId="0" xfId="0" applyFont="1" applyFill="1" applyAlignment="1" applyProtection="1">
      <alignment horizontal="left" vertical="top"/>
    </xf>
    <xf numFmtId="0" fontId="3" fillId="3" borderId="0" xfId="0" applyFont="1" applyFill="1" applyAlignment="1" applyProtection="1">
      <alignment horizontal="left"/>
      <protection locked="0"/>
    </xf>
    <xf numFmtId="0" fontId="28" fillId="5" borderId="11" xfId="0" applyFont="1" applyFill="1" applyBorder="1" applyAlignment="1" applyProtection="1">
      <alignment horizontal="center" vertical="center" wrapText="1"/>
    </xf>
    <xf numFmtId="0" fontId="28" fillId="5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wrapText="1"/>
      <protection hidden="1"/>
    </xf>
    <xf numFmtId="0" fontId="1" fillId="3" borderId="2" xfId="0" applyFont="1" applyFill="1" applyBorder="1" applyAlignment="1" applyProtection="1">
      <alignment wrapText="1"/>
      <protection hidden="1"/>
    </xf>
    <xf numFmtId="0" fontId="1" fillId="3" borderId="3" xfId="0" applyFont="1" applyFill="1" applyBorder="1" applyAlignment="1" applyProtection="1">
      <alignment wrapText="1"/>
      <protection hidden="1"/>
    </xf>
    <xf numFmtId="0" fontId="1" fillId="3" borderId="0" xfId="0" applyFont="1" applyFill="1" applyBorder="1" applyAlignment="1" applyProtection="1">
      <alignment vertical="center" wrapText="1"/>
      <protection hidden="1"/>
    </xf>
    <xf numFmtId="164" fontId="1" fillId="3" borderId="0" xfId="0" applyNumberFormat="1" applyFont="1" applyFill="1" applyBorder="1" applyAlignment="1" applyProtection="1">
      <alignment vertical="center" wrapText="1"/>
      <protection hidden="1"/>
    </xf>
    <xf numFmtId="0" fontId="1" fillId="3" borderId="13" xfId="0" applyFont="1" applyFill="1" applyBorder="1" applyAlignment="1" applyProtection="1">
      <alignment vertical="center" wrapText="1"/>
      <protection hidden="1"/>
    </xf>
    <xf numFmtId="0" fontId="1" fillId="3" borderId="5" xfId="0" applyFont="1" applyFill="1" applyBorder="1" applyAlignment="1" applyProtection="1">
      <alignment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 indent="1"/>
      <protection hidden="1"/>
    </xf>
    <xf numFmtId="0" fontId="1" fillId="3" borderId="6" xfId="0" applyFont="1" applyFill="1" applyBorder="1" applyAlignment="1" applyProtection="1">
      <alignment vertical="center" wrapText="1"/>
      <protection hidden="1"/>
    </xf>
    <xf numFmtId="0" fontId="1" fillId="3" borderId="14" xfId="0" applyFont="1" applyFill="1" applyBorder="1" applyAlignment="1" applyProtection="1">
      <alignment wrapText="1"/>
      <protection hidden="1"/>
    </xf>
    <xf numFmtId="0" fontId="1" fillId="0" borderId="15" xfId="0" applyFont="1" applyBorder="1" applyAlignment="1" applyProtection="1">
      <alignment wrapText="1"/>
      <protection hidden="1"/>
    </xf>
    <xf numFmtId="0" fontId="6" fillId="4" borderId="16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vertical="center" wrapText="1"/>
      <protection hidden="1"/>
    </xf>
    <xf numFmtId="0" fontId="1" fillId="3" borderId="15" xfId="0" applyFont="1" applyFill="1" applyBorder="1" applyAlignment="1" applyProtection="1">
      <alignment wrapText="1"/>
      <protection hidden="1"/>
    </xf>
    <xf numFmtId="165" fontId="6" fillId="4" borderId="18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vertical="center" wrapText="1"/>
      <protection hidden="1"/>
    </xf>
    <xf numFmtId="4" fontId="1" fillId="3" borderId="15" xfId="0" applyNumberFormat="1" applyFont="1" applyFill="1" applyBorder="1" applyAlignment="1" applyProtection="1">
      <alignment vertical="center" wrapText="1"/>
      <protection hidden="1"/>
    </xf>
    <xf numFmtId="0" fontId="1" fillId="3" borderId="0" xfId="0" applyFont="1" applyFill="1" applyBorder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locked="0" hidden="1"/>
    </xf>
    <xf numFmtId="0" fontId="24" fillId="3" borderId="0" xfId="0" applyFont="1" applyFill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2" fillId="3" borderId="20" xfId="0" applyFont="1" applyFill="1" applyBorder="1" applyAlignment="1" applyProtection="1">
      <alignment horizontal="center" wrapText="1"/>
      <protection hidden="1"/>
    </xf>
    <xf numFmtId="0" fontId="2" fillId="3" borderId="21" xfId="0" applyFont="1" applyFill="1" applyBorder="1" applyAlignment="1" applyProtection="1">
      <alignment horizontal="center" wrapText="1"/>
      <protection hidden="1"/>
    </xf>
    <xf numFmtId="49" fontId="29" fillId="3" borderId="13" xfId="0" applyNumberFormat="1" applyFont="1" applyFill="1" applyBorder="1" applyAlignment="1" applyProtection="1">
      <alignment vertical="center" wrapText="1"/>
      <protection locked="0" hidden="1"/>
    </xf>
    <xf numFmtId="0" fontId="30" fillId="3" borderId="14" xfId="0" applyFont="1" applyFill="1" applyBorder="1" applyAlignment="1" applyProtection="1">
      <alignment vertical="center" wrapText="1"/>
      <protection locked="0" hidden="1"/>
    </xf>
    <xf numFmtId="0" fontId="30" fillId="3" borderId="2" xfId="0" applyFont="1" applyFill="1" applyBorder="1" applyAlignment="1" applyProtection="1">
      <alignment vertical="center" wrapText="1"/>
      <protection locked="0" hidden="1"/>
    </xf>
    <xf numFmtId="0" fontId="30" fillId="3" borderId="15" xfId="0" applyFont="1" applyFill="1" applyBorder="1" applyAlignment="1" applyProtection="1">
      <alignment vertical="center" wrapText="1"/>
      <protection locked="0" hidden="1"/>
    </xf>
    <xf numFmtId="0" fontId="7" fillId="5" borderId="22" xfId="0" applyFont="1" applyFill="1" applyBorder="1" applyAlignment="1" applyProtection="1">
      <alignment horizontal="center" vertical="center" wrapText="1"/>
      <protection hidden="1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7" fillId="5" borderId="24" xfId="0" applyFont="1" applyFill="1" applyBorder="1" applyAlignment="1" applyProtection="1">
      <alignment horizontal="center" vertical="center" wrapText="1"/>
      <protection hidden="1"/>
    </xf>
    <xf numFmtId="0" fontId="30" fillId="3" borderId="0" xfId="0" applyFont="1" applyFill="1" applyBorder="1" applyAlignment="1" applyProtection="1">
      <alignment vertical="center" wrapText="1"/>
      <protection locked="0" hidden="1"/>
    </xf>
    <xf numFmtId="0" fontId="30" fillId="3" borderId="19" xfId="0" applyFont="1" applyFill="1" applyBorder="1" applyAlignment="1" applyProtection="1">
      <alignment vertical="center" wrapText="1"/>
      <protection locked="0" hidden="1"/>
    </xf>
    <xf numFmtId="0" fontId="30" fillId="3" borderId="5" xfId="0" applyFont="1" applyFill="1" applyBorder="1" applyAlignment="1" applyProtection="1">
      <alignment vertical="center" wrapText="1"/>
      <protection locked="0" hidden="1"/>
    </xf>
    <xf numFmtId="0" fontId="30" fillId="2" borderId="5" xfId="0" applyFont="1" applyFill="1" applyBorder="1" applyAlignment="1" applyProtection="1">
      <alignment vertical="center" wrapText="1"/>
      <protection locked="0" hidden="1"/>
    </xf>
    <xf numFmtId="0" fontId="30" fillId="2" borderId="6" xfId="0" applyFont="1" applyFill="1" applyBorder="1" applyAlignment="1" applyProtection="1">
      <alignment vertical="center" wrapText="1"/>
      <protection locked="0" hidden="1"/>
    </xf>
    <xf numFmtId="49" fontId="29" fillId="3" borderId="6" xfId="0" applyNumberFormat="1" applyFont="1" applyFill="1" applyBorder="1" applyAlignment="1" applyProtection="1">
      <alignment vertical="center" wrapText="1"/>
      <protection locked="0" hidden="1"/>
    </xf>
    <xf numFmtId="0" fontId="31" fillId="3" borderId="2" xfId="0" applyFont="1" applyFill="1" applyBorder="1" applyAlignment="1" applyProtection="1">
      <alignment vertical="center" wrapText="1"/>
      <protection locked="0" hidden="1"/>
    </xf>
    <xf numFmtId="0" fontId="31" fillId="3" borderId="2" xfId="0" applyFont="1" applyFill="1" applyBorder="1" applyAlignment="1" applyProtection="1">
      <alignment horizontal="left" vertical="center" wrapText="1" indent="1"/>
      <protection locked="0" hidden="1"/>
    </xf>
    <xf numFmtId="0" fontId="31" fillId="3" borderId="0" xfId="0" applyFont="1" applyFill="1" applyBorder="1" applyAlignment="1" applyProtection="1">
      <alignment vertical="center" wrapText="1"/>
      <protection locked="0"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31" fillId="3" borderId="5" xfId="0" applyFont="1" applyFill="1" applyBorder="1" applyAlignment="1" applyProtection="1">
      <alignment vertical="center" wrapText="1"/>
      <protection locked="0" hidden="1"/>
    </xf>
    <xf numFmtId="0" fontId="31" fillId="3" borderId="5" xfId="0" applyFont="1" applyFill="1" applyBorder="1" applyAlignment="1" applyProtection="1">
      <alignment horizontal="left" vertical="center" wrapText="1" indent="1"/>
      <protection locked="0" hidden="1"/>
    </xf>
    <xf numFmtId="0" fontId="31" fillId="3" borderId="6" xfId="0" applyFont="1" applyFill="1" applyBorder="1" applyAlignment="1" applyProtection="1">
      <alignment vertical="center" wrapText="1"/>
      <protection locked="0" hidden="1"/>
    </xf>
    <xf numFmtId="0" fontId="7" fillId="3" borderId="0" xfId="0" applyFont="1" applyFill="1" applyBorder="1" applyAlignment="1" applyProtection="1">
      <alignment horizontal="left" vertical="center" wrapText="1" indent="1"/>
      <protection hidden="1"/>
    </xf>
    <xf numFmtId="49" fontId="1" fillId="3" borderId="0" xfId="0" applyNumberFormat="1" applyFont="1" applyFill="1" applyBorder="1" applyAlignment="1" applyProtection="1">
      <alignment vertical="center" wrapText="1"/>
      <protection locked="0" hidden="1"/>
    </xf>
    <xf numFmtId="49" fontId="1" fillId="3" borderId="13" xfId="0" applyNumberFormat="1" applyFont="1" applyFill="1" applyBorder="1" applyAlignment="1" applyProtection="1">
      <alignment vertical="center" wrapText="1"/>
      <protection locked="0" hidden="1"/>
    </xf>
    <xf numFmtId="0" fontId="7" fillId="3" borderId="2" xfId="0" applyFont="1" applyFill="1" applyBorder="1" applyAlignment="1" applyProtection="1">
      <alignment horizontal="left" vertical="center" wrapText="1" indent="1"/>
      <protection hidden="1"/>
    </xf>
    <xf numFmtId="49" fontId="1" fillId="3" borderId="3" xfId="0" applyNumberFormat="1" applyFont="1" applyFill="1" applyBorder="1" applyAlignment="1" applyProtection="1">
      <alignment vertical="center" wrapText="1"/>
      <protection locked="0" hidden="1"/>
    </xf>
    <xf numFmtId="49" fontId="29" fillId="3" borderId="3" xfId="0" applyNumberFormat="1" applyFont="1" applyFill="1" applyBorder="1" applyAlignment="1" applyProtection="1">
      <alignment vertical="center" wrapText="1"/>
      <protection locked="0" hidden="1"/>
    </xf>
    <xf numFmtId="0" fontId="24" fillId="0" borderId="13" xfId="0" applyFont="1" applyBorder="1" applyAlignment="1" applyProtection="1">
      <alignment wrapText="1"/>
      <protection hidden="1"/>
    </xf>
    <xf numFmtId="0" fontId="24" fillId="3" borderId="13" xfId="0" applyFont="1" applyFill="1" applyBorder="1" applyAlignment="1" applyProtection="1">
      <alignment wrapText="1"/>
      <protection hidden="1"/>
    </xf>
    <xf numFmtId="0" fontId="32" fillId="3" borderId="20" xfId="0" applyFont="1" applyFill="1" applyBorder="1" applyAlignment="1" applyProtection="1">
      <alignment horizontal="left" vertical="center" wrapText="1" indent="1"/>
      <protection hidden="1"/>
    </xf>
    <xf numFmtId="0" fontId="32" fillId="3" borderId="21" xfId="0" applyFont="1" applyFill="1" applyBorder="1" applyAlignment="1" applyProtection="1">
      <alignment horizontal="left" vertical="center" wrapText="1" indent="1"/>
      <protection hidden="1"/>
    </xf>
    <xf numFmtId="0" fontId="31" fillId="3" borderId="21" xfId="0" applyFont="1" applyFill="1" applyBorder="1" applyAlignment="1" applyProtection="1">
      <alignment vertical="center" wrapText="1"/>
      <protection locked="0" hidden="1"/>
    </xf>
    <xf numFmtId="0" fontId="7" fillId="3" borderId="21" xfId="0" applyFont="1" applyFill="1" applyBorder="1" applyAlignment="1" applyProtection="1">
      <alignment horizontal="left" vertical="center" wrapText="1" indent="1"/>
      <protection hidden="1"/>
    </xf>
    <xf numFmtId="49" fontId="1" fillId="3" borderId="21" xfId="0" applyNumberFormat="1" applyFont="1" applyFill="1" applyBorder="1" applyAlignment="1" applyProtection="1">
      <alignment vertical="center" wrapText="1"/>
      <protection locked="0" hidden="1"/>
    </xf>
    <xf numFmtId="0" fontId="24" fillId="3" borderId="25" xfId="0" applyFont="1" applyFill="1" applyBorder="1" applyAlignment="1" applyProtection="1">
      <alignment wrapText="1"/>
      <protection hidden="1"/>
    </xf>
    <xf numFmtId="0" fontId="24" fillId="3" borderId="3" xfId="0" applyFont="1" applyFill="1" applyBorder="1" applyAlignment="1" applyProtection="1">
      <alignment wrapText="1"/>
      <protection hidden="1"/>
    </xf>
    <xf numFmtId="0" fontId="27" fillId="5" borderId="7" xfId="0" applyNumberFormat="1" applyFont="1" applyFill="1" applyBorder="1" applyAlignment="1" applyProtection="1">
      <alignment vertical="center" wrapText="1"/>
      <protection hidden="1"/>
    </xf>
    <xf numFmtId="0" fontId="24" fillId="5" borderId="26" xfId="0" applyFont="1" applyFill="1" applyBorder="1" applyAlignment="1" applyProtection="1">
      <protection hidden="1"/>
    </xf>
    <xf numFmtId="0" fontId="24" fillId="5" borderId="13" xfId="0" applyFont="1" applyFill="1" applyBorder="1" applyAlignment="1" applyProtection="1">
      <protection hidden="1"/>
    </xf>
    <xf numFmtId="16" fontId="27" fillId="5" borderId="8" xfId="0" applyNumberFormat="1" applyFont="1" applyFill="1" applyBorder="1" applyAlignment="1" applyProtection="1">
      <alignment vertical="center" wrapText="1"/>
      <protection hidden="1"/>
    </xf>
    <xf numFmtId="0" fontId="24" fillId="2" borderId="27" xfId="0" applyFont="1" applyFill="1" applyBorder="1" applyAlignment="1" applyProtection="1">
      <alignment horizontal="center" vertical="center" wrapText="1"/>
      <protection locked="0" hidden="1"/>
    </xf>
    <xf numFmtId="0" fontId="27" fillId="5" borderId="8" xfId="0" applyNumberFormat="1" applyFont="1" applyFill="1" applyBorder="1" applyAlignment="1" applyProtection="1">
      <alignment vertical="center" wrapText="1"/>
      <protection hidden="1"/>
    </xf>
    <xf numFmtId="0" fontId="24" fillId="2" borderId="28" xfId="0" applyFont="1" applyFill="1" applyBorder="1" applyAlignment="1" applyProtection="1">
      <alignment horizontal="center" vertical="center" wrapText="1"/>
      <protection locked="0" hidden="1"/>
    </xf>
    <xf numFmtId="0" fontId="27" fillId="5" borderId="9" xfId="0" applyNumberFormat="1" applyFont="1" applyFill="1" applyBorder="1" applyAlignment="1" applyProtection="1">
      <alignment vertical="center" wrapText="1"/>
      <protection hidden="1"/>
    </xf>
    <xf numFmtId="0" fontId="24" fillId="2" borderId="29" xfId="0" applyFont="1" applyFill="1" applyBorder="1" applyAlignment="1" applyProtection="1">
      <alignment horizontal="center" vertical="center" wrapText="1"/>
      <protection locked="0" hidden="1"/>
    </xf>
    <xf numFmtId="0" fontId="33" fillId="5" borderId="30" xfId="0" applyFont="1" applyFill="1" applyBorder="1" applyAlignment="1" applyProtection="1">
      <alignment vertical="center"/>
      <protection hidden="1"/>
    </xf>
    <xf numFmtId="0" fontId="24" fillId="5" borderId="26" xfId="0" applyFont="1" applyFill="1" applyBorder="1" applyAlignment="1" applyProtection="1">
      <alignment wrapText="1"/>
      <protection hidden="1"/>
    </xf>
    <xf numFmtId="0" fontId="33" fillId="5" borderId="31" xfId="0" applyFont="1" applyFill="1" applyBorder="1" applyAlignment="1" applyProtection="1">
      <alignment vertical="center"/>
      <protection hidden="1"/>
    </xf>
    <xf numFmtId="0" fontId="33" fillId="5" borderId="32" xfId="0" applyFont="1" applyFill="1" applyBorder="1" applyAlignment="1" applyProtection="1">
      <alignment vertical="center"/>
      <protection hidden="1"/>
    </xf>
    <xf numFmtId="0" fontId="24" fillId="5" borderId="33" xfId="0" applyFont="1" applyFill="1" applyBorder="1" applyAlignment="1" applyProtection="1">
      <protection hidden="1"/>
    </xf>
    <xf numFmtId="17" fontId="33" fillId="5" borderId="30" xfId="0" applyNumberFormat="1" applyFont="1" applyFill="1" applyBorder="1" applyAlignment="1" applyProtection="1">
      <alignment vertical="center"/>
      <protection hidden="1"/>
    </xf>
    <xf numFmtId="16" fontId="33" fillId="5" borderId="30" xfId="0" applyNumberFormat="1" applyFont="1" applyFill="1" applyBorder="1" applyAlignment="1" applyProtection="1">
      <alignment vertical="center"/>
      <protection hidden="1"/>
    </xf>
    <xf numFmtId="0" fontId="27" fillId="5" borderId="32" xfId="0" applyFont="1" applyFill="1" applyBorder="1" applyAlignment="1" applyProtection="1">
      <alignment vertical="center" wrapText="1"/>
      <protection hidden="1"/>
    </xf>
    <xf numFmtId="0" fontId="27" fillId="5" borderId="30" xfId="0" applyFont="1" applyFill="1" applyBorder="1" applyAlignment="1" applyProtection="1">
      <alignment vertical="center" wrapText="1"/>
      <protection hidden="1"/>
    </xf>
    <xf numFmtId="0" fontId="27" fillId="5" borderId="31" xfId="0" applyFont="1" applyFill="1" applyBorder="1" applyAlignment="1" applyProtection="1">
      <alignment vertical="center" wrapText="1"/>
      <protection hidden="1"/>
    </xf>
    <xf numFmtId="0" fontId="33" fillId="5" borderId="34" xfId="0" applyFont="1" applyFill="1" applyBorder="1" applyAlignment="1" applyProtection="1">
      <alignment vertical="center"/>
      <protection hidden="1"/>
    </xf>
    <xf numFmtId="0" fontId="24" fillId="2" borderId="35" xfId="0" applyFont="1" applyFill="1" applyBorder="1" applyAlignment="1" applyProtection="1">
      <alignment horizontal="center" vertical="center" wrapText="1"/>
      <protection locked="0" hidden="1"/>
    </xf>
    <xf numFmtId="0" fontId="24" fillId="0" borderId="6" xfId="0" applyFont="1" applyBorder="1" applyAlignment="1" applyProtection="1">
      <alignment wrapText="1"/>
      <protection hidden="1"/>
    </xf>
    <xf numFmtId="0" fontId="28" fillId="3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1" fillId="3" borderId="0" xfId="0" applyFont="1" applyFill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0" fontId="3" fillId="3" borderId="0" xfId="0" applyFont="1" applyFill="1" applyAlignment="1" applyProtection="1">
      <alignment vertical="top" wrapText="1"/>
      <protection hidden="1"/>
    </xf>
    <xf numFmtId="0" fontId="1" fillId="3" borderId="0" xfId="0" applyFont="1" applyFill="1" applyAlignment="1" applyProtection="1">
      <alignment vertical="top" wrapText="1"/>
      <protection hidden="1"/>
    </xf>
    <xf numFmtId="0" fontId="3" fillId="3" borderId="0" xfId="0" applyFont="1" applyFill="1" applyAlignment="1" applyProtection="1">
      <alignment wrapText="1"/>
      <protection hidden="1"/>
    </xf>
    <xf numFmtId="0" fontId="3" fillId="3" borderId="0" xfId="0" applyFont="1" applyFill="1" applyAlignment="1" applyProtection="1">
      <alignment horizontal="left"/>
      <protection locked="0" hidden="1"/>
    </xf>
    <xf numFmtId="0" fontId="1" fillId="3" borderId="0" xfId="0" applyFont="1" applyFill="1" applyAlignment="1" applyProtection="1">
      <alignment wrapText="1"/>
      <protection locked="0" hidden="1"/>
    </xf>
    <xf numFmtId="0" fontId="6" fillId="5" borderId="36" xfId="0" applyFont="1" applyFill="1" applyBorder="1" applyAlignment="1" applyProtection="1">
      <alignment horizontal="center" vertical="center" wrapText="1"/>
      <protection hidden="1"/>
    </xf>
    <xf numFmtId="0" fontId="31" fillId="3" borderId="0" xfId="0" applyFont="1" applyFill="1" applyBorder="1" applyAlignment="1" applyProtection="1">
      <alignment vertical="center" wrapText="1"/>
      <protection hidden="1"/>
    </xf>
    <xf numFmtId="49" fontId="1" fillId="3" borderId="5" xfId="0" applyNumberFormat="1" applyFont="1" applyFill="1" applyBorder="1" applyAlignment="1" applyProtection="1">
      <alignment vertical="center" wrapText="1"/>
      <protection hidden="1"/>
    </xf>
    <xf numFmtId="49" fontId="1" fillId="3" borderId="0" xfId="0" applyNumberFormat="1" applyFont="1" applyFill="1" applyBorder="1" applyAlignment="1" applyProtection="1">
      <alignment vertical="center" wrapText="1"/>
      <protection hidden="1"/>
    </xf>
    <xf numFmtId="0" fontId="31" fillId="3" borderId="14" xfId="0" applyFont="1" applyFill="1" applyBorder="1" applyAlignment="1" applyProtection="1">
      <alignment vertical="center" wrapText="1"/>
      <protection hidden="1"/>
    </xf>
    <xf numFmtId="49" fontId="1" fillId="3" borderId="2" xfId="0" applyNumberFormat="1" applyFont="1" applyFill="1" applyBorder="1" applyAlignment="1" applyProtection="1">
      <alignment vertical="center" wrapText="1"/>
      <protection hidden="1"/>
    </xf>
    <xf numFmtId="0" fontId="31" fillId="3" borderId="15" xfId="0" applyFont="1" applyFill="1" applyBorder="1" applyAlignment="1" applyProtection="1">
      <alignment vertical="center" wrapText="1"/>
      <protection hidden="1"/>
    </xf>
    <xf numFmtId="0" fontId="31" fillId="3" borderId="19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horizontal="left"/>
      <protection locked="0" hidden="1"/>
    </xf>
    <xf numFmtId="0" fontId="1" fillId="2" borderId="0" xfId="0" applyFont="1" applyFill="1" applyAlignment="1" applyProtection="1">
      <alignment wrapText="1"/>
      <protection locked="0" hidden="1"/>
    </xf>
    <xf numFmtId="0" fontId="24" fillId="5" borderId="13" xfId="0" applyFont="1" applyFill="1" applyBorder="1" applyAlignment="1" applyProtection="1">
      <alignment wrapText="1"/>
      <protection locked="0" hidden="1"/>
    </xf>
    <xf numFmtId="0" fontId="24" fillId="5" borderId="37" xfId="0" applyFont="1" applyFill="1" applyBorder="1" applyAlignment="1" applyProtection="1">
      <protection locked="0" hidden="1"/>
    </xf>
    <xf numFmtId="0" fontId="24" fillId="5" borderId="13" xfId="0" applyFont="1" applyFill="1" applyBorder="1" applyAlignment="1" applyProtection="1">
      <protection locked="0" hidden="1"/>
    </xf>
    <xf numFmtId="0" fontId="31" fillId="3" borderId="2" xfId="0" applyFont="1" applyFill="1" applyBorder="1" applyAlignment="1" applyProtection="1">
      <alignment horizontal="left" vertical="center" wrapText="1" indent="1"/>
      <protection hidden="1"/>
    </xf>
    <xf numFmtId="0" fontId="31" fillId="3" borderId="5" xfId="0" applyFont="1" applyFill="1" applyBorder="1" applyAlignment="1" applyProtection="1">
      <alignment vertical="center" wrapText="1"/>
      <protection hidden="1"/>
    </xf>
    <xf numFmtId="3" fontId="3" fillId="5" borderId="38" xfId="0" applyNumberFormat="1" applyFont="1" applyFill="1" applyBorder="1" applyAlignment="1" applyProtection="1">
      <alignment vertical="center" wrapText="1"/>
      <protection hidden="1"/>
    </xf>
    <xf numFmtId="3" fontId="3" fillId="5" borderId="39" xfId="0" applyNumberFormat="1" applyFont="1" applyFill="1" applyBorder="1" applyAlignment="1" applyProtection="1">
      <alignment vertical="center" wrapText="1"/>
      <protection hidden="1"/>
    </xf>
    <xf numFmtId="3" fontId="3" fillId="5" borderId="18" xfId="0" applyNumberFormat="1" applyFont="1" applyFill="1" applyBorder="1" applyAlignment="1" applyProtection="1">
      <alignment vertical="center" wrapText="1"/>
      <protection hidden="1"/>
    </xf>
    <xf numFmtId="3" fontId="7" fillId="3" borderId="40" xfId="0" applyNumberFormat="1" applyFont="1" applyFill="1" applyBorder="1" applyAlignment="1" applyProtection="1">
      <alignment horizontal="center" vertical="center" wrapText="1"/>
      <protection locked="0" hidden="1"/>
    </xf>
    <xf numFmtId="9" fontId="34" fillId="3" borderId="118" xfId="2" applyFont="1" applyFill="1" applyBorder="1" applyAlignment="1" applyProtection="1">
      <alignment horizontal="center" vertical="center" wrapText="1"/>
      <protection locked="0" hidden="1"/>
    </xf>
    <xf numFmtId="9" fontId="34" fillId="3" borderId="119" xfId="2" applyFont="1" applyFill="1" applyBorder="1" applyAlignment="1" applyProtection="1">
      <alignment horizontal="center" vertical="center" wrapText="1"/>
      <protection locked="0" hidden="1"/>
    </xf>
    <xf numFmtId="0" fontId="24" fillId="3" borderId="27" xfId="0" applyFont="1" applyFill="1" applyBorder="1" applyAlignment="1" applyProtection="1">
      <alignment horizontal="center" vertical="center" wrapText="1"/>
      <protection locked="0" hidden="1"/>
    </xf>
    <xf numFmtId="0" fontId="24" fillId="3" borderId="28" xfId="0" applyFont="1" applyFill="1" applyBorder="1" applyAlignment="1" applyProtection="1">
      <alignment horizontal="center" vertical="center" wrapText="1"/>
      <protection locked="0" hidden="1"/>
    </xf>
    <xf numFmtId="0" fontId="24" fillId="3" borderId="29" xfId="0" applyFont="1" applyFill="1" applyBorder="1" applyAlignment="1" applyProtection="1">
      <alignment horizontal="center" vertical="center" wrapText="1"/>
      <protection locked="0" hidden="1"/>
    </xf>
    <xf numFmtId="3" fontId="24" fillId="3" borderId="41" xfId="0" applyNumberFormat="1" applyFont="1" applyFill="1" applyBorder="1" applyAlignment="1" applyProtection="1">
      <alignment horizontal="center" vertical="center" wrapText="1"/>
      <protection locked="0" hidden="1"/>
    </xf>
    <xf numFmtId="3" fontId="24" fillId="3" borderId="42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2" borderId="43" xfId="0" applyNumberFormat="1" applyFont="1" applyFill="1" applyBorder="1" applyAlignment="1" applyProtection="1">
      <alignment horizontal="center" vertical="center" wrapText="1"/>
      <protection locked="0" hidden="1"/>
    </xf>
    <xf numFmtId="0" fontId="26" fillId="0" borderId="10" xfId="0" applyFont="1" applyBorder="1" applyAlignment="1">
      <alignment horizontal="center" vertical="center"/>
    </xf>
    <xf numFmtId="0" fontId="35" fillId="0" borderId="46" xfId="0" applyFont="1" applyBorder="1" applyAlignment="1">
      <alignment vertical="center" wrapText="1"/>
    </xf>
    <xf numFmtId="49" fontId="13" fillId="2" borderId="47" xfId="0" applyNumberFormat="1" applyFont="1" applyFill="1" applyBorder="1" applyAlignment="1" applyProtection="1">
      <alignment horizontal="center" vertical="center" wrapText="1"/>
      <protection locked="0" hidden="1"/>
    </xf>
    <xf numFmtId="0" fontId="0" fillId="3" borderId="0" xfId="0" applyFill="1"/>
    <xf numFmtId="49" fontId="13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168" fontId="13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0" borderId="31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0" fontId="25" fillId="0" borderId="0" xfId="0" applyFont="1" applyAlignment="1">
      <alignment horizontal="left" vertical="center"/>
    </xf>
    <xf numFmtId="0" fontId="1" fillId="3" borderId="0" xfId="0" applyFont="1" applyFill="1" applyAlignment="1" applyProtection="1">
      <alignment horizontal="center" wrapText="1"/>
      <protection locked="0" hidden="1"/>
    </xf>
    <xf numFmtId="0" fontId="1" fillId="3" borderId="0" xfId="0" applyFont="1" applyFill="1" applyAlignment="1" applyProtection="1">
      <alignment horizontal="center" vertical="top" wrapText="1"/>
      <protection hidden="1"/>
    </xf>
    <xf numFmtId="3" fontId="7" fillId="3" borderId="40" xfId="0" applyNumberFormat="1" applyFont="1" applyFill="1" applyBorder="1" applyAlignment="1" applyProtection="1">
      <alignment horizontal="center" vertical="center" wrapText="1"/>
      <protection locked="0" hidden="1"/>
    </xf>
    <xf numFmtId="3" fontId="1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2" borderId="50" xfId="0" applyNumberFormat="1" applyFont="1" applyFill="1" applyBorder="1" applyAlignment="1" applyProtection="1">
      <alignment horizontal="center" vertical="center" wrapText="1"/>
      <protection locked="0" hidden="1"/>
    </xf>
    <xf numFmtId="168" fontId="13" fillId="2" borderId="50" xfId="0" applyNumberFormat="1" applyFont="1" applyFill="1" applyBorder="1" applyAlignment="1" applyProtection="1">
      <alignment horizontal="center" vertical="center" wrapText="1"/>
      <protection locked="0" hidden="1"/>
    </xf>
    <xf numFmtId="3" fontId="13" fillId="0" borderId="52" xfId="0" applyNumberFormat="1" applyFont="1" applyFill="1" applyBorder="1" applyAlignment="1" applyProtection="1">
      <alignment horizontal="center" vertical="center" wrapText="1"/>
      <protection locked="0" hidden="1"/>
    </xf>
    <xf numFmtId="168" fontId="13" fillId="2" borderId="47" xfId="0" applyNumberFormat="1" applyFont="1" applyFill="1" applyBorder="1" applyAlignment="1" applyProtection="1">
      <alignment horizontal="center" vertical="center" wrapText="1"/>
      <protection locked="0" hidden="1"/>
    </xf>
    <xf numFmtId="3" fontId="13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23" fillId="3" borderId="0" xfId="0" applyFont="1" applyFill="1"/>
    <xf numFmtId="0" fontId="23" fillId="3" borderId="0" xfId="0" applyFont="1" applyFill="1" applyBorder="1" applyAlignment="1" applyProtection="1">
      <protection hidden="1"/>
    </xf>
    <xf numFmtId="0" fontId="2" fillId="3" borderId="0" xfId="0" applyFont="1" applyFill="1" applyAlignment="1" applyProtection="1">
      <alignment wrapText="1"/>
      <protection hidden="1"/>
    </xf>
    <xf numFmtId="0" fontId="2" fillId="2" borderId="0" xfId="0" applyFont="1" applyFill="1" applyAlignment="1" applyProtection="1">
      <alignment horizontal="left"/>
      <protection locked="0" hidden="1"/>
    </xf>
    <xf numFmtId="0" fontId="23" fillId="0" borderId="0" xfId="0" applyFont="1"/>
    <xf numFmtId="0" fontId="0" fillId="3" borderId="0" xfId="0" applyFont="1" applyFill="1"/>
    <xf numFmtId="0" fontId="0" fillId="3" borderId="0" xfId="0" applyFont="1" applyFill="1" applyBorder="1" applyAlignment="1" applyProtection="1">
      <protection hidden="1"/>
    </xf>
    <xf numFmtId="0" fontId="0" fillId="0" borderId="0" xfId="0" applyFont="1"/>
    <xf numFmtId="49" fontId="8" fillId="0" borderId="44" xfId="0" applyNumberFormat="1" applyFont="1" applyFill="1" applyBorder="1" applyAlignment="1" applyProtection="1">
      <alignment horizontal="center" vertical="center" wrapText="1"/>
      <protection locked="0" hidden="1"/>
    </xf>
    <xf numFmtId="49" fontId="8" fillId="0" borderId="45" xfId="0" applyNumberFormat="1" applyFont="1" applyFill="1" applyBorder="1" applyAlignment="1" applyProtection="1">
      <alignment horizontal="center" vertical="center" wrapText="1"/>
      <protection locked="0" hidden="1"/>
    </xf>
    <xf numFmtId="3" fontId="8" fillId="0" borderId="45" xfId="0" applyNumberFormat="1" applyFont="1" applyFill="1" applyBorder="1" applyAlignment="1" applyProtection="1">
      <alignment horizontal="center" vertical="center" wrapText="1"/>
      <protection locked="0" hidden="1"/>
    </xf>
    <xf numFmtId="49" fontId="8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9" fillId="2" borderId="0" xfId="0" applyFont="1" applyFill="1" applyAlignment="1" applyProtection="1">
      <alignment horizontal="center" wrapText="1"/>
      <protection locked="0" hidden="1"/>
    </xf>
    <xf numFmtId="0" fontId="9" fillId="3" borderId="0" xfId="0" applyFont="1" applyFill="1" applyAlignment="1" applyProtection="1">
      <alignment horizontal="center" vertical="top" wrapText="1"/>
      <protection hidden="1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8" fontId="18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17" fillId="0" borderId="0" xfId="0" applyFont="1" applyBorder="1"/>
    <xf numFmtId="4" fontId="19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3" fontId="13" fillId="0" borderId="53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3" fontId="36" fillId="0" borderId="0" xfId="0" applyNumberFormat="1" applyFont="1"/>
    <xf numFmtId="3" fontId="0" fillId="0" borderId="0" xfId="0" applyNumberFormat="1"/>
    <xf numFmtId="169" fontId="0" fillId="0" borderId="0" xfId="0" applyNumberFormat="1"/>
    <xf numFmtId="10" fontId="34" fillId="3" borderId="120" xfId="2" applyNumberFormat="1" applyFont="1" applyFill="1" applyBorder="1" applyAlignment="1" applyProtection="1">
      <alignment horizontal="center" vertical="center" wrapText="1"/>
      <protection locked="0" hidden="1"/>
    </xf>
    <xf numFmtId="10" fontId="34" fillId="3" borderId="118" xfId="2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40" xfId="0" applyNumberFormat="1" applyFont="1" applyFill="1" applyBorder="1" applyAlignment="1" applyProtection="1">
      <alignment horizontal="center" vertical="center" wrapText="1"/>
      <protection locked="0" hidden="1"/>
    </xf>
    <xf numFmtId="0" fontId="1" fillId="3" borderId="0" xfId="0" applyFont="1" applyFill="1" applyAlignment="1" applyProtection="1">
      <alignment horizontal="center" vertical="top" wrapText="1"/>
    </xf>
    <xf numFmtId="0" fontId="30" fillId="2" borderId="0" xfId="0" applyFont="1" applyFill="1" applyBorder="1" applyAlignment="1" applyProtection="1">
      <alignment vertical="center" wrapText="1"/>
      <protection locked="0" hidden="1"/>
    </xf>
    <xf numFmtId="49" fontId="1" fillId="3" borderId="2" xfId="0" applyNumberFormat="1" applyFont="1" applyFill="1" applyBorder="1" applyAlignment="1" applyProtection="1">
      <alignment horizontal="right" vertical="center" wrapText="1"/>
      <protection hidden="1"/>
    </xf>
    <xf numFmtId="49" fontId="1" fillId="3" borderId="13" xfId="0" applyNumberFormat="1" applyFont="1" applyFill="1" applyBorder="1" applyAlignment="1" applyProtection="1">
      <alignment horizontal="left" vertical="center" wrapText="1" indent="1"/>
      <protection hidden="1"/>
    </xf>
    <xf numFmtId="49" fontId="1" fillId="3" borderId="21" xfId="0" applyNumberFormat="1" applyFont="1" applyFill="1" applyBorder="1" applyAlignment="1" applyProtection="1">
      <alignment horizontal="left" vertical="center" wrapText="1" indent="1"/>
      <protection hidden="1"/>
    </xf>
    <xf numFmtId="0" fontId="24" fillId="2" borderId="6" xfId="0" applyFont="1" applyFill="1" applyBorder="1" applyAlignment="1" applyProtection="1">
      <alignment horizontal="center" vertical="center" wrapText="1"/>
      <protection locked="0" hidden="1"/>
    </xf>
    <xf numFmtId="0" fontId="24" fillId="2" borderId="60" xfId="0" applyFont="1" applyFill="1" applyBorder="1" applyAlignment="1" applyProtection="1">
      <alignment horizontal="center" vertical="center" wrapText="1"/>
      <protection locked="0" hidden="1"/>
    </xf>
    <xf numFmtId="3" fontId="25" fillId="0" borderId="0" xfId="0" applyNumberFormat="1" applyFont="1" applyAlignment="1">
      <alignment horizontal="left" vertical="center" wrapText="1"/>
    </xf>
    <xf numFmtId="3" fontId="29" fillId="2" borderId="49" xfId="0" applyNumberFormat="1" applyFont="1" applyFill="1" applyBorder="1" applyAlignment="1" applyProtection="1">
      <alignment horizontal="center" vertical="center" wrapText="1"/>
      <protection locked="0" hidden="1"/>
    </xf>
    <xf numFmtId="3" fontId="29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29" fillId="2" borderId="49" xfId="0" applyNumberFormat="1" applyFont="1" applyFill="1" applyBorder="1" applyAlignment="1" applyProtection="1">
      <alignment horizontal="center" vertical="center" wrapText="1"/>
      <protection locked="0" hidden="1"/>
    </xf>
    <xf numFmtId="3" fontId="29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5" borderId="1" xfId="0" applyFont="1" applyFill="1" applyBorder="1" applyAlignment="1" applyProtection="1">
      <alignment vertical="center" wrapText="1"/>
      <protection hidden="1"/>
    </xf>
    <xf numFmtId="0" fontId="37" fillId="3" borderId="5" xfId="0" applyFont="1" applyFill="1" applyBorder="1" applyAlignment="1" applyProtection="1">
      <alignment horizontal="center" vertical="center" wrapText="1"/>
      <protection locked="0" hidden="1"/>
    </xf>
    <xf numFmtId="0" fontId="25" fillId="6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37" fillId="2" borderId="5" xfId="0" applyFont="1" applyFill="1" applyBorder="1" applyAlignment="1" applyProtection="1">
      <alignment horizontal="center" vertical="center" wrapText="1"/>
      <protection locked="0" hidden="1"/>
    </xf>
    <xf numFmtId="0" fontId="38" fillId="2" borderId="5" xfId="0" applyFont="1" applyFill="1" applyBorder="1" applyAlignment="1" applyProtection="1">
      <alignment horizontal="left" vertical="center" wrapText="1"/>
      <protection locked="0" hidden="1"/>
    </xf>
    <xf numFmtId="0" fontId="39" fillId="0" borderId="0" xfId="0" applyFont="1" applyAlignment="1" applyProtection="1">
      <alignment wrapText="1"/>
      <protection hidden="1"/>
    </xf>
    <xf numFmtId="0" fontId="25" fillId="0" borderId="0" xfId="0" applyFont="1" applyAlignment="1">
      <alignment horizontal="center" vertical="top" wrapText="1"/>
    </xf>
    <xf numFmtId="0" fontId="40" fillId="0" borderId="0" xfId="0" applyFont="1" applyAlignment="1">
      <alignment vertical="top"/>
    </xf>
    <xf numFmtId="43" fontId="6" fillId="4" borderId="18" xfId="3" applyFont="1" applyFill="1" applyBorder="1" applyAlignment="1" applyProtection="1">
      <alignment horizontal="center" vertical="center" wrapText="1"/>
      <protection hidden="1"/>
    </xf>
    <xf numFmtId="4" fontId="39" fillId="0" borderId="0" xfId="0" applyNumberFormat="1" applyFont="1" applyAlignment="1" applyProtection="1">
      <alignment wrapText="1"/>
      <protection hidden="1"/>
    </xf>
    <xf numFmtId="0" fontId="1" fillId="3" borderId="0" xfId="0" applyFont="1" applyFill="1" applyAlignment="1" applyProtection="1">
      <alignment horizontal="left" vertical="top"/>
    </xf>
    <xf numFmtId="0" fontId="9" fillId="4" borderId="61" xfId="0" applyFont="1" applyFill="1" applyBorder="1" applyAlignment="1" applyProtection="1">
      <alignment horizontal="left" vertical="center" wrapText="1" indent="1"/>
    </xf>
    <xf numFmtId="3" fontId="29" fillId="2" borderId="49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0" fontId="9" fillId="5" borderId="16" xfId="0" applyFont="1" applyFill="1" applyBorder="1" applyAlignment="1" applyProtection="1">
      <alignment horizontal="center" vertical="center" wrapText="1"/>
      <protection hidden="1"/>
    </xf>
    <xf numFmtId="2" fontId="7" fillId="3" borderId="40" xfId="3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Alignment="1" applyProtection="1">
      <alignment horizontal="left" vertical="top"/>
      <protection locked="0"/>
    </xf>
    <xf numFmtId="0" fontId="8" fillId="5" borderId="1" xfId="0" applyFont="1" applyFill="1" applyBorder="1" applyAlignment="1" applyProtection="1">
      <alignment vertical="center" wrapText="1"/>
      <protection locked="0" hidden="1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3" fontId="29" fillId="2" borderId="52" xfId="0" applyNumberFormat="1" applyFont="1" applyFill="1" applyBorder="1" applyAlignment="1" applyProtection="1">
      <alignment vertical="center" wrapText="1"/>
      <protection hidden="1"/>
    </xf>
    <xf numFmtId="3" fontId="7" fillId="3" borderId="4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62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63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wrapText="1"/>
      <protection locked="0" hidden="1"/>
    </xf>
    <xf numFmtId="0" fontId="28" fillId="3" borderId="1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26" fillId="0" borderId="0" xfId="0" applyFont="1" applyAlignment="1">
      <alignment vertical="top" wrapText="1"/>
    </xf>
    <xf numFmtId="0" fontId="26" fillId="3" borderId="0" xfId="0" applyFont="1" applyFill="1" applyAlignment="1" applyProtection="1">
      <alignment vertical="center"/>
      <protection hidden="1"/>
    </xf>
    <xf numFmtId="0" fontId="41" fillId="3" borderId="0" xfId="0" applyNumberFormat="1" applyFont="1" applyFill="1" applyAlignment="1" applyProtection="1">
      <alignment vertical="center"/>
      <protection hidden="1"/>
    </xf>
    <xf numFmtId="0" fontId="6" fillId="3" borderId="0" xfId="0" applyNumberFormat="1" applyFont="1" applyFill="1" applyAlignment="1" applyProtection="1">
      <alignment horizontal="right" vertical="center" indent="1"/>
      <protection hidden="1"/>
    </xf>
    <xf numFmtId="49" fontId="6" fillId="3" borderId="0" xfId="0" applyNumberFormat="1" applyFont="1" applyFill="1" applyAlignment="1" applyProtection="1">
      <alignment horizontal="left" vertical="center" indent="1"/>
      <protection hidden="1"/>
    </xf>
    <xf numFmtId="0" fontId="9" fillId="3" borderId="0" xfId="0" applyNumberFormat="1" applyFont="1" applyFill="1" applyAlignment="1" applyProtection="1">
      <alignment vertical="center"/>
      <protection hidden="1"/>
    </xf>
    <xf numFmtId="0" fontId="41" fillId="3" borderId="0" xfId="0" applyNumberFormat="1" applyFont="1" applyFill="1" applyAlignment="1" applyProtection="1">
      <alignment vertical="top"/>
      <protection hidden="1"/>
    </xf>
    <xf numFmtId="0" fontId="6" fillId="3" borderId="0" xfId="0" applyNumberFormat="1" applyFont="1" applyFill="1" applyAlignment="1" applyProtection="1">
      <alignment horizontal="right" vertical="top" indent="1"/>
      <protection hidden="1"/>
    </xf>
    <xf numFmtId="0" fontId="6" fillId="3" borderId="0" xfId="0" applyNumberFormat="1" applyFont="1" applyFill="1" applyAlignment="1" applyProtection="1">
      <alignment horizontal="left" vertical="top"/>
      <protection hidden="1"/>
    </xf>
    <xf numFmtId="0" fontId="2" fillId="3" borderId="0" xfId="0" applyNumberFormat="1" applyFont="1" applyFill="1" applyAlignment="1" applyProtection="1">
      <alignment wrapText="1"/>
      <protection hidden="1"/>
    </xf>
    <xf numFmtId="3" fontId="29" fillId="2" borderId="49" xfId="0" applyNumberFormat="1" applyFont="1" applyFill="1" applyBorder="1" applyAlignment="1" applyProtection="1">
      <alignment horizontal="center" vertical="center" wrapText="1"/>
      <protection locked="0" hidden="1"/>
    </xf>
    <xf numFmtId="3" fontId="29" fillId="2" borderId="49" xfId="0" applyNumberFormat="1" applyFont="1" applyFill="1" applyBorder="1" applyAlignment="1" applyProtection="1">
      <alignment horizontal="center" vertical="center" wrapText="1"/>
      <protection hidden="1"/>
    </xf>
    <xf numFmtId="3" fontId="29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29" fillId="2" borderId="1" xfId="0" applyNumberFormat="1" applyFont="1" applyFill="1" applyBorder="1" applyAlignment="1" applyProtection="1">
      <alignment vertical="center" wrapText="1"/>
      <protection hidden="1"/>
    </xf>
    <xf numFmtId="0" fontId="39" fillId="0" borderId="0" xfId="0" applyFont="1" applyAlignment="1">
      <alignment wrapText="1"/>
    </xf>
    <xf numFmtId="3" fontId="46" fillId="2" borderId="49" xfId="0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Alignment="1">
      <alignment horizontal="center"/>
    </xf>
    <xf numFmtId="49" fontId="48" fillId="0" borderId="0" xfId="0" applyNumberFormat="1" applyFont="1" applyAlignment="1">
      <alignment wrapText="1"/>
    </xf>
    <xf numFmtId="0" fontId="7" fillId="5" borderId="44" xfId="0" applyFont="1" applyFill="1" applyBorder="1" applyAlignment="1" applyProtection="1">
      <alignment horizontal="left" vertical="center" wrapText="1" indent="1"/>
      <protection locked="0" hidden="1"/>
    </xf>
    <xf numFmtId="0" fontId="7" fillId="5" borderId="45" xfId="0" applyFont="1" applyFill="1" applyBorder="1" applyAlignment="1" applyProtection="1">
      <alignment horizontal="left" vertical="center" wrapText="1" indent="1"/>
      <protection locked="0" hidden="1"/>
    </xf>
    <xf numFmtId="0" fontId="7" fillId="5" borderId="45" xfId="0" applyFont="1" applyFill="1" applyBorder="1" applyAlignment="1" applyProtection="1">
      <alignment horizontal="left" vertical="center" wrapText="1" indent="3"/>
      <protection locked="0" hidden="1"/>
    </xf>
    <xf numFmtId="49" fontId="8" fillId="2" borderId="4" xfId="0" applyNumberFormat="1" applyFont="1" applyFill="1" applyBorder="1" applyAlignment="1" applyProtection="1">
      <alignment horizontal="center" vertical="center" wrapText="1"/>
      <protection hidden="1"/>
    </xf>
    <xf numFmtId="168" fontId="13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168" fontId="8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wrapText="1"/>
      <protection locked="0" hidden="1"/>
    </xf>
    <xf numFmtId="9" fontId="1" fillId="2" borderId="93" xfId="2" applyFont="1" applyFill="1" applyBorder="1" applyAlignment="1" applyProtection="1">
      <alignment vertical="center" wrapText="1"/>
      <protection locked="0" hidden="1"/>
    </xf>
    <xf numFmtId="4" fontId="7" fillId="5" borderId="7" xfId="0" applyNumberFormat="1" applyFont="1" applyFill="1" applyBorder="1" applyAlignment="1" applyProtection="1">
      <alignment vertical="center" wrapText="1"/>
      <protection hidden="1"/>
    </xf>
    <xf numFmtId="49" fontId="13" fillId="7" borderId="44" xfId="0" applyNumberFormat="1" applyFont="1" applyFill="1" applyBorder="1" applyAlignment="1" applyProtection="1">
      <alignment horizontal="center" vertical="center" wrapText="1"/>
      <protection hidden="1"/>
    </xf>
    <xf numFmtId="49" fontId="13" fillId="7" borderId="45" xfId="0" applyNumberFormat="1" applyFont="1" applyFill="1" applyBorder="1" applyAlignment="1" applyProtection="1">
      <alignment horizontal="center" vertical="center" wrapText="1"/>
      <protection hidden="1"/>
    </xf>
    <xf numFmtId="3" fontId="8" fillId="7" borderId="45" xfId="0" applyNumberFormat="1" applyFont="1" applyFill="1" applyBorder="1" applyAlignment="1" applyProtection="1">
      <alignment horizontal="center" vertical="center" wrapText="1"/>
      <protection hidden="1"/>
    </xf>
    <xf numFmtId="3" fontId="13" fillId="7" borderId="45" xfId="0" applyNumberFormat="1" applyFont="1" applyFill="1" applyBorder="1" applyAlignment="1" applyProtection="1">
      <alignment horizontal="center" vertical="center" wrapText="1"/>
      <protection hidden="1"/>
    </xf>
    <xf numFmtId="49" fontId="8" fillId="7" borderId="48" xfId="0" applyNumberFormat="1" applyFont="1" applyFill="1" applyBorder="1" applyAlignment="1" applyProtection="1">
      <alignment horizontal="center" vertical="center" wrapText="1"/>
      <protection hidden="1"/>
    </xf>
    <xf numFmtId="49" fontId="8" fillId="7" borderId="1" xfId="0" applyNumberFormat="1" applyFont="1" applyFill="1" applyBorder="1" applyAlignment="1" applyProtection="1">
      <alignment horizontal="center" vertical="center" wrapText="1"/>
      <protection hidden="1"/>
    </xf>
    <xf numFmtId="3" fontId="8" fillId="7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7" borderId="44" xfId="0" applyNumberFormat="1" applyFont="1" applyFill="1" applyBorder="1" applyAlignment="1" applyProtection="1">
      <alignment horizontal="center" vertical="center" wrapText="1"/>
      <protection hidden="1"/>
    </xf>
    <xf numFmtId="49" fontId="8" fillId="7" borderId="45" xfId="0" applyNumberFormat="1" applyFont="1" applyFill="1" applyBorder="1" applyAlignment="1" applyProtection="1">
      <alignment horizontal="center" vertical="center" wrapText="1"/>
      <protection hidden="1"/>
    </xf>
    <xf numFmtId="3" fontId="18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3" fillId="3" borderId="48" xfId="0" applyNumberFormat="1" applyFont="1" applyFill="1" applyBorder="1" applyAlignment="1" applyProtection="1">
      <alignment horizontal="center" vertical="center" wrapText="1"/>
      <protection locked="0" hidden="1"/>
    </xf>
    <xf numFmtId="2" fontId="13" fillId="2" borderId="11" xfId="0" applyNumberFormat="1" applyFont="1" applyFill="1" applyBorder="1" applyAlignment="1" applyProtection="1">
      <alignment horizontal="center" vertical="center" wrapText="1"/>
      <protection locked="0" hidden="1"/>
    </xf>
    <xf numFmtId="2" fontId="13" fillId="2" borderId="16" xfId="0" applyNumberFormat="1" applyFont="1" applyFill="1" applyBorder="1" applyAlignment="1" applyProtection="1">
      <alignment horizontal="center" vertical="center" wrapText="1"/>
      <protection locked="0" hidden="1"/>
    </xf>
    <xf numFmtId="2" fontId="13" fillId="2" borderId="55" xfId="0" applyNumberFormat="1" applyFont="1" applyFill="1" applyBorder="1" applyAlignment="1" applyProtection="1">
      <alignment horizontal="center" vertical="center" wrapText="1"/>
      <protection locked="0" hidden="1"/>
    </xf>
    <xf numFmtId="2" fontId="13" fillId="2" borderId="40" xfId="0" applyNumberFormat="1" applyFont="1" applyFill="1" applyBorder="1" applyAlignment="1" applyProtection="1">
      <alignment horizontal="center" vertical="center" wrapText="1"/>
      <protection locked="0" hidden="1"/>
    </xf>
    <xf numFmtId="2" fontId="13" fillId="2" borderId="40" xfId="0" applyNumberFormat="1" applyFont="1" applyFill="1" applyBorder="1" applyAlignment="1" applyProtection="1">
      <alignment vertical="center" wrapText="1"/>
      <protection locked="0" hidden="1"/>
    </xf>
    <xf numFmtId="2" fontId="8" fillId="2" borderId="16" xfId="0" applyNumberFormat="1" applyFont="1" applyFill="1" applyBorder="1" applyAlignment="1" applyProtection="1">
      <alignment horizontal="center" vertical="center" wrapText="1"/>
      <protection hidden="1"/>
    </xf>
    <xf numFmtId="169" fontId="8" fillId="2" borderId="54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54" xfId="0" applyFont="1" applyBorder="1" applyAlignment="1">
      <alignment vertical="center" wrapText="1"/>
    </xf>
    <xf numFmtId="2" fontId="8" fillId="2" borderId="4" xfId="0" applyNumberFormat="1" applyFont="1" applyFill="1" applyBorder="1" applyAlignment="1" applyProtection="1">
      <alignment horizontal="center" vertical="center" wrapText="1"/>
      <protection hidden="1"/>
    </xf>
    <xf numFmtId="169" fontId="8" fillId="2" borderId="10" xfId="0" applyNumberFormat="1" applyFont="1" applyFill="1" applyBorder="1" applyAlignment="1" applyProtection="1">
      <alignment horizontal="center" vertical="center" wrapText="1"/>
      <protection hidden="1"/>
    </xf>
    <xf numFmtId="49" fontId="1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3" borderId="52" xfId="0" applyNumberFormat="1" applyFont="1" applyFill="1" applyBorder="1" applyAlignment="1" applyProtection="1">
      <alignment horizontal="center" vertical="center" wrapText="1"/>
      <protection locked="0" hidden="1"/>
    </xf>
    <xf numFmtId="3" fontId="18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13" fillId="3" borderId="31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3" borderId="51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3" borderId="49" xfId="0" applyNumberFormat="1" applyFont="1" applyFill="1" applyBorder="1" applyAlignment="1" applyProtection="1">
      <alignment horizontal="center" vertical="center" wrapText="1"/>
      <protection locked="0" hidden="1"/>
    </xf>
    <xf numFmtId="3" fontId="13" fillId="3" borderId="49" xfId="0" applyNumberFormat="1" applyFont="1" applyFill="1" applyBorder="1" applyAlignment="1" applyProtection="1">
      <alignment horizontal="center" vertical="center" wrapText="1"/>
      <protection locked="0" hidden="1"/>
    </xf>
    <xf numFmtId="3" fontId="1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13" fillId="3" borderId="52" xfId="0" applyNumberFormat="1" applyFont="1" applyFill="1" applyBorder="1" applyAlignment="1" applyProtection="1">
      <alignment horizontal="center" vertical="center" wrapText="1"/>
      <protection locked="0" hidden="1"/>
    </xf>
    <xf numFmtId="3" fontId="18" fillId="2" borderId="108" xfId="0" applyNumberFormat="1" applyFont="1" applyFill="1" applyBorder="1" applyAlignment="1" applyProtection="1">
      <alignment horizontal="center" vertical="center" wrapText="1"/>
      <protection locked="0" hidden="1"/>
    </xf>
    <xf numFmtId="2" fontId="13" fillId="2" borderId="56" xfId="0" applyNumberFormat="1" applyFont="1" applyFill="1" applyBorder="1" applyAlignment="1" applyProtection="1">
      <alignment horizontal="center" vertical="center" wrapText="1"/>
      <protection locked="0" hidden="1"/>
    </xf>
    <xf numFmtId="2" fontId="13" fillId="2" borderId="16" xfId="0" applyNumberFormat="1" applyFont="1" applyFill="1" applyBorder="1" applyAlignment="1" applyProtection="1">
      <alignment vertical="center" wrapText="1"/>
      <protection locked="0" hidden="1"/>
    </xf>
    <xf numFmtId="2" fontId="13" fillId="2" borderId="12" xfId="0" applyNumberFormat="1" applyFont="1" applyFill="1" applyBorder="1" applyAlignment="1" applyProtection="1">
      <alignment horizontal="center" vertical="center" wrapText="1"/>
      <protection locked="0" hidden="1"/>
    </xf>
    <xf numFmtId="2" fontId="13" fillId="2" borderId="38" xfId="0" applyNumberFormat="1" applyFont="1" applyFill="1" applyBorder="1" applyAlignment="1" applyProtection="1">
      <alignment horizontal="center" vertical="center" wrapText="1"/>
      <protection locked="0" hidden="1"/>
    </xf>
    <xf numFmtId="2" fontId="13" fillId="2" borderId="42" xfId="0" applyNumberFormat="1" applyFont="1" applyFill="1" applyBorder="1" applyAlignment="1" applyProtection="1">
      <alignment horizontal="center" vertical="center" wrapText="1"/>
      <protection locked="0" hidden="1"/>
    </xf>
    <xf numFmtId="2" fontId="8" fillId="2" borderId="54" xfId="0" applyNumberFormat="1" applyFont="1" applyFill="1" applyBorder="1" applyAlignment="1" applyProtection="1">
      <alignment horizontal="center" vertical="center" wrapText="1"/>
      <protection locked="0" hidden="1"/>
    </xf>
    <xf numFmtId="2" fontId="8" fillId="2" borderId="58" xfId="0" applyNumberFormat="1" applyFont="1" applyFill="1" applyBorder="1" applyAlignment="1" applyProtection="1">
      <alignment horizontal="center" vertical="center" wrapText="1"/>
      <protection locked="0" hidden="1"/>
    </xf>
    <xf numFmtId="0" fontId="39" fillId="0" borderId="0" xfId="0" applyFont="1" applyBorder="1" applyAlignment="1">
      <alignment horizontal="left" wrapText="1"/>
    </xf>
    <xf numFmtId="0" fontId="24" fillId="0" borderId="52" xfId="0" applyFont="1" applyBorder="1" applyAlignment="1" applyProtection="1">
      <alignment horizontal="left" vertical="top" wrapText="1"/>
    </xf>
    <xf numFmtId="0" fontId="24" fillId="0" borderId="53" xfId="0" applyFont="1" applyBorder="1" applyAlignment="1" applyProtection="1">
      <alignment horizontal="left" vertical="top" wrapText="1"/>
    </xf>
    <xf numFmtId="0" fontId="24" fillId="0" borderId="49" xfId="0" applyFont="1" applyBorder="1" applyAlignment="1" applyProtection="1">
      <alignment horizontal="left" vertical="top" wrapText="1"/>
    </xf>
    <xf numFmtId="0" fontId="1" fillId="0" borderId="21" xfId="0" applyFont="1" applyBorder="1" applyAlignment="1" applyProtection="1">
      <alignment horizontal="center" wrapText="1"/>
      <protection hidden="1"/>
    </xf>
    <xf numFmtId="0" fontId="7" fillId="4" borderId="65" xfId="0" applyFont="1" applyFill="1" applyBorder="1" applyAlignment="1" applyProtection="1">
      <alignment horizontal="center" vertical="center" wrapText="1"/>
      <protection hidden="1"/>
    </xf>
    <xf numFmtId="0" fontId="7" fillId="4" borderId="39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39" fillId="0" borderId="15" xfId="0" applyFont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7" fillId="3" borderId="21" xfId="0" applyFont="1" applyFill="1" applyBorder="1" applyAlignment="1" applyProtection="1">
      <alignment horizontal="left" vertical="center" wrapText="1"/>
      <protection hidden="1"/>
    </xf>
    <xf numFmtId="166" fontId="9" fillId="3" borderId="20" xfId="0" applyNumberFormat="1" applyFont="1" applyFill="1" applyBorder="1" applyAlignment="1" applyProtection="1">
      <alignment horizontal="center" vertical="center" wrapText="1"/>
      <protection hidden="1"/>
    </xf>
    <xf numFmtId="166" fontId="9" fillId="3" borderId="25" xfId="0" applyNumberFormat="1" applyFont="1" applyFill="1" applyBorder="1" applyAlignment="1" applyProtection="1">
      <alignment horizontal="center" vertical="center" wrapText="1"/>
      <protection hidden="1"/>
    </xf>
    <xf numFmtId="166" fontId="9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166" fontId="9" fillId="3" borderId="25" xfId="0" applyNumberFormat="1" applyFont="1" applyFill="1" applyBorder="1" applyAlignment="1" applyProtection="1">
      <alignment horizontal="center" vertical="center" wrapText="1"/>
      <protection locked="0" hidden="1"/>
    </xf>
    <xf numFmtId="0" fontId="4" fillId="3" borderId="20" xfId="0" applyNumberFormat="1" applyFont="1" applyFill="1" applyBorder="1" applyAlignment="1" applyProtection="1">
      <alignment horizontal="left" vertical="center" wrapText="1" indent="1"/>
      <protection locked="0" hidden="1"/>
    </xf>
    <xf numFmtId="0" fontId="4" fillId="3" borderId="21" xfId="0" applyNumberFormat="1" applyFont="1" applyFill="1" applyBorder="1" applyAlignment="1" applyProtection="1">
      <alignment horizontal="left" vertical="center" wrapText="1" indent="1"/>
      <protection locked="0" hidden="1"/>
    </xf>
    <xf numFmtId="0" fontId="4" fillId="3" borderId="25" xfId="0" applyNumberFormat="1" applyFont="1" applyFill="1" applyBorder="1" applyAlignment="1" applyProtection="1">
      <alignment horizontal="left" vertical="center" wrapText="1" indent="1"/>
      <protection locked="0" hidden="1"/>
    </xf>
    <xf numFmtId="0" fontId="8" fillId="4" borderId="59" xfId="0" applyFont="1" applyFill="1" applyBorder="1" applyAlignment="1" applyProtection="1">
      <alignment horizontal="center" vertical="center" wrapText="1"/>
      <protection hidden="1"/>
    </xf>
    <xf numFmtId="0" fontId="8" fillId="4" borderId="66" xfId="0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left" vertical="top" wrapText="1"/>
      <protection hidden="1"/>
    </xf>
    <xf numFmtId="0" fontId="24" fillId="0" borderId="52" xfId="0" applyFont="1" applyBorder="1" applyAlignment="1" applyProtection="1">
      <alignment horizontal="center" vertical="top" wrapText="1"/>
      <protection locked="0"/>
    </xf>
    <xf numFmtId="0" fontId="24" fillId="0" borderId="53" xfId="0" applyFont="1" applyBorder="1" applyAlignment="1" applyProtection="1">
      <alignment horizontal="center" vertical="top" wrapText="1"/>
      <protection locked="0"/>
    </xf>
    <xf numFmtId="0" fontId="24" fillId="0" borderId="49" xfId="0" applyFont="1" applyBorder="1" applyAlignment="1" applyProtection="1">
      <alignment horizontal="center" vertical="top" wrapText="1"/>
      <protection locked="0"/>
    </xf>
    <xf numFmtId="0" fontId="1" fillId="3" borderId="52" xfId="0" applyFont="1" applyFill="1" applyBorder="1" applyAlignment="1" applyProtection="1">
      <alignment horizontal="left" vertical="top" wrapText="1"/>
      <protection hidden="1"/>
    </xf>
    <xf numFmtId="0" fontId="1" fillId="3" borderId="53" xfId="0" applyFont="1" applyFill="1" applyBorder="1" applyAlignment="1" applyProtection="1">
      <alignment horizontal="left" vertical="top" wrapText="1"/>
      <protection hidden="1"/>
    </xf>
    <xf numFmtId="0" fontId="1" fillId="3" borderId="49" xfId="0" applyFont="1" applyFill="1" applyBorder="1" applyAlignment="1" applyProtection="1">
      <alignment horizontal="left" vertical="top" wrapText="1"/>
      <protection hidden="1"/>
    </xf>
    <xf numFmtId="0" fontId="1" fillId="3" borderId="52" xfId="0" applyFont="1" applyFill="1" applyBorder="1" applyAlignment="1" applyProtection="1">
      <alignment horizontal="center" vertical="top" wrapText="1"/>
      <protection locked="0" hidden="1"/>
    </xf>
    <xf numFmtId="0" fontId="1" fillId="3" borderId="53" xfId="0" applyFont="1" applyFill="1" applyBorder="1" applyAlignment="1" applyProtection="1">
      <alignment horizontal="center" vertical="top" wrapText="1"/>
      <protection locked="0" hidden="1"/>
    </xf>
    <xf numFmtId="0" fontId="1" fillId="3" borderId="49" xfId="0" applyFont="1" applyFill="1" applyBorder="1" applyAlignment="1" applyProtection="1">
      <alignment horizontal="center" vertical="top" wrapText="1"/>
      <protection locked="0" hidden="1"/>
    </xf>
    <xf numFmtId="0" fontId="1" fillId="0" borderId="0" xfId="0" applyFont="1" applyAlignment="1" applyProtection="1">
      <alignment horizontal="center" wrapText="1"/>
      <protection locked="0" hidden="1"/>
    </xf>
    <xf numFmtId="0" fontId="39" fillId="0" borderId="0" xfId="0" applyFont="1" applyAlignment="1" applyProtection="1">
      <alignment horizontal="left" vertical="top" wrapText="1"/>
      <protection locked="0" hidden="1"/>
    </xf>
    <xf numFmtId="0" fontId="39" fillId="0" borderId="0" xfId="0" applyFont="1" applyAlignment="1" applyProtection="1">
      <alignment horizontal="left" vertical="center" wrapText="1"/>
      <protection locked="0" hidden="1"/>
    </xf>
    <xf numFmtId="2" fontId="3" fillId="3" borderId="52" xfId="0" applyNumberFormat="1" applyFont="1" applyFill="1" applyBorder="1" applyAlignment="1" applyProtection="1">
      <alignment horizontal="center" vertical="top" wrapText="1"/>
      <protection locked="0" hidden="1"/>
    </xf>
    <xf numFmtId="2" fontId="3" fillId="3" borderId="53" xfId="0" applyNumberFormat="1" applyFont="1" applyFill="1" applyBorder="1" applyAlignment="1" applyProtection="1">
      <alignment horizontal="center" vertical="top" wrapText="1"/>
      <protection locked="0" hidden="1"/>
    </xf>
    <xf numFmtId="2" fontId="3" fillId="3" borderId="49" xfId="0" applyNumberFormat="1" applyFont="1" applyFill="1" applyBorder="1" applyAlignment="1" applyProtection="1">
      <alignment horizontal="center" vertical="top" wrapText="1"/>
      <protection locked="0" hidden="1"/>
    </xf>
    <xf numFmtId="2" fontId="24" fillId="0" borderId="52" xfId="0" applyNumberFormat="1" applyFont="1" applyBorder="1" applyAlignment="1" applyProtection="1">
      <alignment horizontal="left" vertical="top" wrapText="1"/>
      <protection locked="0"/>
    </xf>
    <xf numFmtId="2" fontId="24" fillId="0" borderId="53" xfId="0" applyNumberFormat="1" applyFont="1" applyBorder="1" applyAlignment="1" applyProtection="1">
      <alignment horizontal="left" vertical="top" wrapText="1"/>
      <protection locked="0"/>
    </xf>
    <xf numFmtId="2" fontId="24" fillId="0" borderId="49" xfId="0" applyNumberFormat="1" applyFont="1" applyBorder="1" applyAlignment="1" applyProtection="1">
      <alignment horizontal="left" vertical="top"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horizontal="center" vertical="top" wrapText="1"/>
    </xf>
    <xf numFmtId="0" fontId="15" fillId="3" borderId="0" xfId="0" applyFont="1" applyFill="1" applyAlignment="1" applyProtection="1">
      <alignment horizontal="center" wrapText="1"/>
      <protection locked="0"/>
    </xf>
    <xf numFmtId="0" fontId="24" fillId="0" borderId="52" xfId="0" applyFont="1" applyBorder="1" applyAlignment="1" applyProtection="1">
      <alignment horizontal="left" vertical="top" wrapText="1"/>
      <protection locked="0"/>
    </xf>
    <xf numFmtId="0" fontId="24" fillId="0" borderId="53" xfId="0" applyFont="1" applyBorder="1" applyAlignment="1" applyProtection="1">
      <alignment horizontal="left" vertical="top" wrapText="1"/>
      <protection locked="0"/>
    </xf>
    <xf numFmtId="0" fontId="24" fillId="0" borderId="49" xfId="0" applyFont="1" applyBorder="1" applyAlignment="1" applyProtection="1">
      <alignment horizontal="left" vertical="top" wrapText="1"/>
      <protection locked="0"/>
    </xf>
    <xf numFmtId="0" fontId="9" fillId="3" borderId="0" xfId="0" applyFont="1" applyFill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Border="1" applyAlignment="1" applyProtection="1">
      <alignment horizontal="left" vertical="top" wrapText="1"/>
    </xf>
    <xf numFmtId="3" fontId="7" fillId="3" borderId="3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3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0" xfId="0" applyFont="1" applyFill="1" applyAlignment="1" applyProtection="1">
      <alignment horizontal="left" vertical="top" wrapText="1"/>
    </xf>
    <xf numFmtId="0" fontId="9" fillId="4" borderId="2" xfId="0" applyFont="1" applyFill="1" applyBorder="1" applyAlignment="1" applyProtection="1">
      <alignment horizontal="left" vertical="center" wrapText="1" indent="1"/>
    </xf>
    <xf numFmtId="0" fontId="9" fillId="4" borderId="0" xfId="0" applyFont="1" applyFill="1" applyBorder="1" applyAlignment="1" applyProtection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3" fillId="3" borderId="52" xfId="0" applyFont="1" applyFill="1" applyBorder="1" applyAlignment="1" applyProtection="1">
      <alignment horizontal="center" vertical="top" wrapText="1"/>
      <protection locked="0" hidden="1"/>
    </xf>
    <xf numFmtId="0" fontId="3" fillId="3" borderId="53" xfId="0" applyFont="1" applyFill="1" applyBorder="1" applyAlignment="1" applyProtection="1">
      <alignment horizontal="center" vertical="top" wrapText="1"/>
      <protection locked="0" hidden="1"/>
    </xf>
    <xf numFmtId="0" fontId="3" fillId="3" borderId="49" xfId="0" applyFont="1" applyFill="1" applyBorder="1" applyAlignment="1" applyProtection="1">
      <alignment horizontal="center" vertical="top" wrapText="1"/>
      <protection locked="0" hidden="1"/>
    </xf>
    <xf numFmtId="0" fontId="20" fillId="3" borderId="66" xfId="0" applyFont="1" applyFill="1" applyBorder="1" applyAlignment="1" applyProtection="1">
      <alignment horizontal="left" wrapText="1"/>
      <protection hidden="1"/>
    </xf>
    <xf numFmtId="0" fontId="9" fillId="4" borderId="61" xfId="0" applyFont="1" applyFill="1" applyBorder="1" applyAlignment="1" applyProtection="1">
      <alignment horizontal="left" vertical="center" wrapText="1" indent="1"/>
    </xf>
    <xf numFmtId="0" fontId="9" fillId="4" borderId="64" xfId="0" applyFont="1" applyFill="1" applyBorder="1" applyAlignment="1" applyProtection="1">
      <alignment horizontal="left" vertical="center" wrapText="1" indent="1"/>
    </xf>
    <xf numFmtId="0" fontId="9" fillId="4" borderId="58" xfId="0" applyFont="1" applyFill="1" applyBorder="1" applyAlignment="1" applyProtection="1">
      <alignment horizontal="left" vertical="center" wrapText="1" indent="1"/>
    </xf>
    <xf numFmtId="0" fontId="4" fillId="3" borderId="14" xfId="0" applyNumberFormat="1" applyFont="1" applyFill="1" applyBorder="1" applyAlignment="1" applyProtection="1">
      <alignment horizontal="left" vertical="center" wrapText="1" indent="1"/>
      <protection locked="0" hidden="1"/>
    </xf>
    <xf numFmtId="0" fontId="4" fillId="3" borderId="2" xfId="0" applyNumberFormat="1" applyFont="1" applyFill="1" applyBorder="1" applyAlignment="1" applyProtection="1">
      <alignment horizontal="left" vertical="center" wrapText="1" indent="1"/>
      <protection locked="0" hidden="1"/>
    </xf>
    <xf numFmtId="0" fontId="4" fillId="3" borderId="3" xfId="0" applyNumberFormat="1" applyFont="1" applyFill="1" applyBorder="1" applyAlignment="1" applyProtection="1">
      <alignment horizontal="left" vertical="center" wrapText="1" indent="1"/>
      <protection locked="0" hidden="1"/>
    </xf>
    <xf numFmtId="49" fontId="4" fillId="3" borderId="20" xfId="0" applyNumberFormat="1" applyFont="1" applyFill="1" applyBorder="1" applyAlignment="1" applyProtection="1">
      <alignment horizontal="left" vertical="center" wrapText="1" indent="1"/>
      <protection locked="0" hidden="1"/>
    </xf>
    <xf numFmtId="49" fontId="4" fillId="3" borderId="21" xfId="0" applyNumberFormat="1" applyFont="1" applyFill="1" applyBorder="1" applyAlignment="1" applyProtection="1">
      <alignment horizontal="left" vertical="center" wrapText="1" indent="1"/>
      <protection locked="0" hidden="1"/>
    </xf>
    <xf numFmtId="49" fontId="4" fillId="3" borderId="25" xfId="0" applyNumberFormat="1" applyFont="1" applyFill="1" applyBorder="1" applyAlignment="1" applyProtection="1">
      <alignment horizontal="left" vertical="center" wrapText="1" indent="1"/>
      <protection locked="0" hidden="1"/>
    </xf>
    <xf numFmtId="0" fontId="1" fillId="0" borderId="0" xfId="0" applyFont="1" applyAlignment="1">
      <alignment horizontal="right" wrapText="1"/>
    </xf>
    <xf numFmtId="0" fontId="9" fillId="4" borderId="14" xfId="0" applyFont="1" applyFill="1" applyBorder="1" applyAlignment="1" applyProtection="1">
      <alignment horizontal="left" vertical="center" wrapText="1" indent="1"/>
    </xf>
    <xf numFmtId="0" fontId="9" fillId="4" borderId="15" xfId="0" applyFont="1" applyFill="1" applyBorder="1" applyAlignment="1" applyProtection="1">
      <alignment horizontal="left" vertical="center" wrapText="1" indent="1"/>
    </xf>
    <xf numFmtId="0" fontId="9" fillId="4" borderId="19" xfId="0" applyFont="1" applyFill="1" applyBorder="1" applyAlignment="1" applyProtection="1">
      <alignment horizontal="left" vertical="center" wrapText="1" indent="1"/>
    </xf>
    <xf numFmtId="0" fontId="1" fillId="0" borderId="14" xfId="0" applyFont="1" applyBorder="1" applyAlignment="1" applyProtection="1">
      <alignment vertical="center" wrapText="1"/>
      <protection hidden="1"/>
    </xf>
    <xf numFmtId="0" fontId="1" fillId="0" borderId="2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1" fillId="0" borderId="19" xfId="0" applyFont="1" applyBorder="1" applyAlignment="1" applyProtection="1">
      <alignment vertical="center" wrapText="1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0" fontId="1" fillId="0" borderId="6" xfId="0" applyFont="1" applyBorder="1" applyAlignment="1" applyProtection="1">
      <alignment vertical="center" wrapText="1"/>
      <protection hidden="1"/>
    </xf>
    <xf numFmtId="0" fontId="26" fillId="3" borderId="0" xfId="0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0" fontId="43" fillId="5" borderId="57" xfId="0" applyFont="1" applyFill="1" applyBorder="1" applyAlignment="1" applyProtection="1">
      <alignment horizontal="center" vertical="center"/>
    </xf>
    <xf numFmtId="0" fontId="43" fillId="5" borderId="4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0" fontId="28" fillId="3" borderId="0" xfId="0" applyFont="1" applyFill="1" applyAlignment="1" applyProtection="1">
      <alignment horizontal="left" wrapText="1"/>
    </xf>
    <xf numFmtId="0" fontId="0" fillId="0" borderId="0" xfId="0" applyAlignment="1">
      <alignment wrapText="1"/>
    </xf>
    <xf numFmtId="0" fontId="33" fillId="3" borderId="0" xfId="0" applyFont="1" applyFill="1" applyBorder="1" applyAlignment="1" applyProtection="1">
      <alignment horizontal="left" vertical="top" wrapText="1"/>
    </xf>
    <xf numFmtId="3" fontId="7" fillId="3" borderId="9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15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2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35" xfId="0" applyNumberFormat="1" applyFont="1" applyFill="1" applyBorder="1" applyAlignment="1" applyProtection="1">
      <alignment horizontal="center" vertical="center" wrapText="1"/>
      <protection locked="0" hidden="1"/>
    </xf>
    <xf numFmtId="0" fontId="2" fillId="4" borderId="14" xfId="0" applyFont="1" applyFill="1" applyBorder="1" applyAlignment="1" applyProtection="1">
      <alignment horizontal="left" vertical="center" wrapText="1" indent="1"/>
    </xf>
    <xf numFmtId="0" fontId="2" fillId="4" borderId="2" xfId="0" applyFont="1" applyFill="1" applyBorder="1" applyAlignment="1" applyProtection="1">
      <alignment horizontal="left" vertical="center" wrapText="1" indent="1"/>
    </xf>
    <xf numFmtId="0" fontId="2" fillId="4" borderId="3" xfId="0" applyFont="1" applyFill="1" applyBorder="1" applyAlignment="1" applyProtection="1">
      <alignment horizontal="left" vertical="center" wrapText="1" indent="1"/>
    </xf>
    <xf numFmtId="0" fontId="2" fillId="4" borderId="15" xfId="0" applyFont="1" applyFill="1" applyBorder="1" applyAlignment="1" applyProtection="1">
      <alignment horizontal="left" vertical="center" wrapText="1" indent="1"/>
    </xf>
    <xf numFmtId="0" fontId="2" fillId="4" borderId="0" xfId="0" applyFont="1" applyFill="1" applyBorder="1" applyAlignment="1" applyProtection="1">
      <alignment horizontal="left" vertical="center" wrapText="1" indent="1"/>
    </xf>
    <xf numFmtId="0" fontId="2" fillId="4" borderId="13" xfId="0" applyFont="1" applyFill="1" applyBorder="1" applyAlignment="1" applyProtection="1">
      <alignment horizontal="left" vertical="center" wrapText="1" indent="1"/>
    </xf>
    <xf numFmtId="0" fontId="2" fillId="4" borderId="19" xfId="0" applyFont="1" applyFill="1" applyBorder="1" applyAlignment="1" applyProtection="1">
      <alignment horizontal="left" vertical="center" wrapText="1" indent="1"/>
    </xf>
    <xf numFmtId="0" fontId="2" fillId="4" borderId="5" xfId="0" applyFont="1" applyFill="1" applyBorder="1" applyAlignment="1" applyProtection="1">
      <alignment horizontal="left" vertical="center" wrapText="1" indent="1"/>
    </xf>
    <xf numFmtId="0" fontId="2" fillId="4" borderId="6" xfId="0" applyFont="1" applyFill="1" applyBorder="1" applyAlignment="1" applyProtection="1">
      <alignment horizontal="left" vertical="center" wrapText="1" indent="1"/>
    </xf>
    <xf numFmtId="0" fontId="2" fillId="5" borderId="36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left" vertical="center" wrapText="1"/>
    </xf>
    <xf numFmtId="0" fontId="3" fillId="4" borderId="48" xfId="0" applyFont="1" applyFill="1" applyBorder="1" applyAlignment="1" applyProtection="1">
      <alignment horizontal="left" vertical="center" wrapText="1"/>
    </xf>
    <xf numFmtId="0" fontId="3" fillId="4" borderId="84" xfId="0" applyFont="1" applyFill="1" applyBorder="1" applyAlignment="1" applyProtection="1">
      <alignment horizontal="center" vertical="center" wrapText="1"/>
    </xf>
    <xf numFmtId="0" fontId="3" fillId="4" borderId="32" xfId="0" applyFont="1" applyFill="1" applyBorder="1" applyAlignment="1" applyProtection="1">
      <alignment horizontal="center" vertical="center" wrapText="1"/>
    </xf>
    <xf numFmtId="0" fontId="3" fillId="4" borderId="109" xfId="0" applyFont="1" applyFill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wrapText="1"/>
    </xf>
    <xf numFmtId="0" fontId="44" fillId="0" borderId="84" xfId="0" applyFont="1" applyBorder="1" applyAlignment="1" applyProtection="1">
      <alignment horizontal="center" wrapText="1"/>
    </xf>
    <xf numFmtId="0" fontId="44" fillId="0" borderId="80" xfId="0" applyFont="1" applyBorder="1" applyAlignment="1" applyProtection="1">
      <alignment horizontal="center" wrapText="1"/>
    </xf>
    <xf numFmtId="0" fontId="44" fillId="0" borderId="37" xfId="0" applyFont="1" applyBorder="1" applyAlignment="1" applyProtection="1">
      <alignment horizontal="center" wrapText="1"/>
    </xf>
    <xf numFmtId="0" fontId="43" fillId="5" borderId="23" xfId="0" applyFont="1" applyFill="1" applyBorder="1" applyAlignment="1" applyProtection="1">
      <alignment horizontal="center" vertical="center"/>
    </xf>
    <xf numFmtId="0" fontId="43" fillId="5" borderId="1" xfId="0" applyFont="1" applyFill="1" applyBorder="1" applyAlignment="1" applyProtection="1">
      <alignment horizontal="center" vertical="center"/>
    </xf>
    <xf numFmtId="0" fontId="33" fillId="0" borderId="71" xfId="0" applyFont="1" applyFill="1" applyBorder="1" applyAlignment="1" applyProtection="1">
      <alignment horizontal="left" vertical="center" wrapText="1" indent="1"/>
    </xf>
    <xf numFmtId="0" fontId="24" fillId="5" borderId="80" xfId="0" applyFont="1" applyFill="1" applyBorder="1" applyAlignment="1" applyProtection="1">
      <alignment horizontal="left" wrapText="1"/>
    </xf>
    <xf numFmtId="0" fontId="24" fillId="5" borderId="37" xfId="0" applyFont="1" applyFill="1" applyBorder="1" applyAlignment="1" applyProtection="1">
      <alignment horizontal="left" wrapText="1"/>
    </xf>
    <xf numFmtId="0" fontId="33" fillId="0" borderId="0" xfId="0" applyFont="1" applyFill="1" applyBorder="1" applyAlignment="1" applyProtection="1">
      <alignment horizontal="left" vertical="center" wrapText="1" indent="1"/>
    </xf>
    <xf numFmtId="0" fontId="42" fillId="5" borderId="67" xfId="0" applyNumberFormat="1" applyFont="1" applyFill="1" applyBorder="1" applyAlignment="1" applyProtection="1">
      <alignment horizontal="center" vertical="center" wrapText="1"/>
    </xf>
    <xf numFmtId="0" fontId="42" fillId="5" borderId="68" xfId="0" applyNumberFormat="1" applyFont="1" applyFill="1" applyBorder="1" applyAlignment="1" applyProtection="1">
      <alignment horizontal="center" vertical="center" wrapText="1"/>
    </xf>
    <xf numFmtId="0" fontId="42" fillId="5" borderId="69" xfId="0" applyNumberFormat="1" applyFont="1" applyFill="1" applyBorder="1" applyAlignment="1" applyProtection="1">
      <alignment horizontal="center" vertical="center" wrapText="1"/>
    </xf>
    <xf numFmtId="0" fontId="1" fillId="4" borderId="140" xfId="0" applyFont="1" applyFill="1" applyBorder="1" applyAlignment="1" applyProtection="1">
      <alignment horizontal="left" vertical="center" wrapText="1" indent="2"/>
    </xf>
    <xf numFmtId="0" fontId="1" fillId="4" borderId="141" xfId="0" applyFont="1" applyFill="1" applyBorder="1" applyAlignment="1" applyProtection="1">
      <alignment horizontal="left" vertical="center" wrapText="1" indent="2"/>
    </xf>
    <xf numFmtId="0" fontId="1" fillId="4" borderId="142" xfId="0" applyFont="1" applyFill="1" applyBorder="1" applyAlignment="1" applyProtection="1">
      <alignment horizontal="left" vertical="center" wrapText="1" indent="2"/>
    </xf>
    <xf numFmtId="49" fontId="1" fillId="3" borderId="143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3" borderId="116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3" borderId="144" xfId="0" applyNumberFormat="1" applyFont="1" applyFill="1" applyBorder="1" applyAlignment="1" applyProtection="1">
      <alignment horizontal="center" vertical="center" wrapText="1"/>
      <protection locked="0" hidden="1"/>
    </xf>
    <xf numFmtId="167" fontId="1" fillId="3" borderId="143" xfId="0" applyNumberFormat="1" applyFont="1" applyFill="1" applyBorder="1" applyAlignment="1" applyProtection="1">
      <alignment horizontal="left" vertical="center" wrapText="1" indent="2"/>
      <protection locked="0" hidden="1"/>
    </xf>
    <xf numFmtId="167" fontId="1" fillId="3" borderId="116" xfId="0" applyNumberFormat="1" applyFont="1" applyFill="1" applyBorder="1" applyAlignment="1" applyProtection="1">
      <alignment horizontal="left" vertical="center" wrapText="1" indent="2"/>
      <protection locked="0" hidden="1"/>
    </xf>
    <xf numFmtId="167" fontId="1" fillId="3" borderId="144" xfId="0" applyNumberFormat="1" applyFont="1" applyFill="1" applyBorder="1" applyAlignment="1" applyProtection="1">
      <alignment horizontal="left" vertical="center" wrapText="1" indent="2"/>
      <protection locked="0" hidden="1"/>
    </xf>
    <xf numFmtId="49" fontId="34" fillId="3" borderId="124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25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38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28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5" borderId="145" xfId="0" applyFont="1" applyFill="1" applyBorder="1" applyAlignment="1" applyProtection="1">
      <alignment horizontal="center" vertical="center"/>
    </xf>
    <xf numFmtId="0" fontId="28" fillId="5" borderId="135" xfId="0" applyFont="1" applyFill="1" applyBorder="1" applyAlignment="1" applyProtection="1">
      <alignment horizontal="center" vertical="center"/>
    </xf>
    <xf numFmtId="0" fontId="24" fillId="5" borderId="79" xfId="0" applyFont="1" applyFill="1" applyBorder="1" applyAlignment="1" applyProtection="1">
      <alignment horizontal="left" vertical="center" wrapText="1" indent="1"/>
    </xf>
    <xf numFmtId="0" fontId="24" fillId="5" borderId="80" xfId="0" applyFont="1" applyFill="1" applyBorder="1" applyAlignment="1" applyProtection="1">
      <alignment horizontal="left" vertical="center" wrapText="1" inden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2" borderId="13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4" borderId="15" xfId="0" applyNumberFormat="1" applyFont="1" applyFill="1" applyBorder="1" applyAlignment="1" applyProtection="1">
      <alignment horizontal="center" vertical="center" wrapText="1"/>
    </xf>
    <xf numFmtId="49" fontId="1" fillId="4" borderId="0" xfId="0" applyNumberFormat="1" applyFont="1" applyFill="1" applyBorder="1" applyAlignment="1" applyProtection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22" fillId="3" borderId="5" xfId="1" applyNumberFormat="1" applyFill="1" applyBorder="1" applyAlignment="1" applyProtection="1">
      <alignment horizontal="center" vertical="center" wrapText="1"/>
      <protection locked="0" hidden="1"/>
    </xf>
    <xf numFmtId="49" fontId="1" fillId="3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33" fillId="0" borderId="78" xfId="0" applyFont="1" applyFill="1" applyBorder="1" applyAlignment="1" applyProtection="1">
      <alignment horizontal="left" vertical="center" wrapText="1" indent="1"/>
    </xf>
    <xf numFmtId="0" fontId="33" fillId="0" borderId="0" xfId="0" applyFont="1" applyBorder="1" applyAlignment="1" applyProtection="1">
      <alignment horizontal="left" vertical="center" wrapText="1" indent="1"/>
    </xf>
    <xf numFmtId="0" fontId="33" fillId="0" borderId="71" xfId="0" applyFont="1" applyBorder="1" applyAlignment="1" applyProtection="1">
      <alignment horizontal="left" vertical="center" wrapText="1" indent="1"/>
    </xf>
    <xf numFmtId="0" fontId="3" fillId="3" borderId="0" xfId="0" applyFont="1" applyFill="1" applyAlignment="1" applyProtection="1">
      <alignment horizontal="center" wrapText="1"/>
    </xf>
    <xf numFmtId="0" fontId="0" fillId="0" borderId="0" xfId="0" applyAlignment="1" applyProtection="1">
      <alignment wrapText="1"/>
    </xf>
    <xf numFmtId="49" fontId="34" fillId="3" borderId="132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33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49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50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5" borderId="14" xfId="0" applyFont="1" applyFill="1" applyBorder="1" applyAlignment="1" applyProtection="1">
      <alignment horizontal="left" vertical="center" wrapText="1" indent="1"/>
    </xf>
    <xf numFmtId="0" fontId="28" fillId="5" borderId="2" xfId="0" applyFont="1" applyFill="1" applyBorder="1" applyAlignment="1" applyProtection="1">
      <alignment horizontal="left" vertical="center" wrapText="1" indent="1"/>
    </xf>
    <xf numFmtId="0" fontId="28" fillId="5" borderId="3" xfId="0" applyFont="1" applyFill="1" applyBorder="1" applyAlignment="1" applyProtection="1">
      <alignment horizontal="left" vertical="center" wrapText="1" indent="1"/>
    </xf>
    <xf numFmtId="0" fontId="28" fillId="5" borderId="15" xfId="0" applyFont="1" applyFill="1" applyBorder="1" applyAlignment="1" applyProtection="1">
      <alignment horizontal="left" vertical="center" wrapText="1" indent="1"/>
    </xf>
    <xf numFmtId="0" fontId="28" fillId="5" borderId="0" xfId="0" applyFont="1" applyFill="1" applyBorder="1" applyAlignment="1" applyProtection="1">
      <alignment horizontal="left" vertical="center" wrapText="1" indent="1"/>
    </xf>
    <xf numFmtId="0" fontId="28" fillId="5" borderId="13" xfId="0" applyFont="1" applyFill="1" applyBorder="1" applyAlignment="1" applyProtection="1">
      <alignment horizontal="left" vertical="center" wrapText="1" indent="1"/>
    </xf>
    <xf numFmtId="0" fontId="28" fillId="5" borderId="19" xfId="0" applyFont="1" applyFill="1" applyBorder="1" applyAlignment="1" applyProtection="1">
      <alignment horizontal="left" vertical="center" wrapText="1" indent="1"/>
    </xf>
    <xf numFmtId="0" fontId="28" fillId="5" borderId="5" xfId="0" applyFont="1" applyFill="1" applyBorder="1" applyAlignment="1" applyProtection="1">
      <alignment horizontal="left" vertical="center" wrapText="1" indent="1"/>
    </xf>
    <xf numFmtId="0" fontId="28" fillId="5" borderId="6" xfId="0" applyFont="1" applyFill="1" applyBorder="1" applyAlignment="1" applyProtection="1">
      <alignment horizontal="left" vertical="center" wrapText="1" indent="1"/>
    </xf>
    <xf numFmtId="0" fontId="24" fillId="5" borderId="79" xfId="0" applyFont="1" applyFill="1" applyBorder="1" applyAlignment="1" applyProtection="1">
      <alignment horizontal="left" wrapText="1"/>
    </xf>
    <xf numFmtId="0" fontId="1" fillId="3" borderId="0" xfId="0" applyFont="1" applyFill="1" applyAlignment="1" applyProtection="1">
      <alignment horizontal="left" vertical="top" wrapText="1"/>
    </xf>
    <xf numFmtId="0" fontId="33" fillId="0" borderId="73" xfId="0" applyFont="1" applyBorder="1" applyAlignment="1" applyProtection="1">
      <alignment horizontal="left" vertical="center" wrapText="1" indent="1"/>
    </xf>
    <xf numFmtId="0" fontId="33" fillId="0" borderId="74" xfId="0" applyFont="1" applyBorder="1" applyAlignment="1" applyProtection="1">
      <alignment horizontal="left" vertical="center" wrapText="1" indent="1"/>
    </xf>
    <xf numFmtId="0" fontId="33" fillId="0" borderId="75" xfId="0" applyFont="1" applyBorder="1" applyAlignment="1" applyProtection="1">
      <alignment horizontal="left" vertical="center" wrapText="1" indent="1"/>
    </xf>
    <xf numFmtId="0" fontId="33" fillId="0" borderId="76" xfId="0" applyFont="1" applyBorder="1" applyAlignment="1" applyProtection="1">
      <alignment horizontal="left" vertical="center" wrapText="1" indent="1"/>
    </xf>
    <xf numFmtId="0" fontId="33" fillId="0" borderId="26" xfId="0" applyFont="1" applyBorder="1" applyAlignment="1" applyProtection="1">
      <alignment horizontal="left" vertical="center" wrapText="1" indent="1"/>
    </xf>
    <xf numFmtId="0" fontId="33" fillId="0" borderId="77" xfId="0" applyFont="1" applyBorder="1" applyAlignment="1" applyProtection="1">
      <alignment horizontal="left" vertical="center" wrapText="1" indent="1"/>
    </xf>
    <xf numFmtId="0" fontId="28" fillId="5" borderId="59" xfId="0" applyFont="1" applyFill="1" applyBorder="1" applyAlignment="1" applyProtection="1">
      <alignment horizontal="center" wrapText="1"/>
    </xf>
    <xf numFmtId="0" fontId="28" fillId="5" borderId="66" xfId="0" applyFont="1" applyFill="1" applyBorder="1" applyAlignment="1" applyProtection="1">
      <alignment horizontal="center" wrapText="1"/>
    </xf>
    <xf numFmtId="0" fontId="28" fillId="5" borderId="17" xfId="0" applyFont="1" applyFill="1" applyBorder="1" applyAlignment="1" applyProtection="1">
      <alignment horizontal="center" wrapText="1"/>
    </xf>
    <xf numFmtId="3" fontId="3" fillId="2" borderId="0" xfId="0" applyNumberFormat="1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3" fontId="1" fillId="2" borderId="0" xfId="0" applyNumberFormat="1" applyFont="1" applyFill="1" applyAlignment="1" applyProtection="1">
      <alignment horizontal="center" wrapText="1"/>
      <protection locked="0"/>
    </xf>
    <xf numFmtId="0" fontId="33" fillId="3" borderId="2" xfId="0" applyFont="1" applyFill="1" applyBorder="1" applyAlignment="1" applyProtection="1">
      <alignment horizontal="left" vertical="top" wrapText="1"/>
    </xf>
    <xf numFmtId="0" fontId="28" fillId="3" borderId="0" xfId="0" applyFont="1" applyFill="1" applyAlignment="1" applyProtection="1">
      <alignment horizontal="left" indent="5"/>
    </xf>
    <xf numFmtId="0" fontId="24" fillId="5" borderId="82" xfId="0" applyFont="1" applyFill="1" applyBorder="1" applyAlignment="1" applyProtection="1">
      <alignment horizontal="left" vertical="center" wrapText="1" indent="1"/>
    </xf>
    <xf numFmtId="0" fontId="24" fillId="5" borderId="53" xfId="0" applyFont="1" applyFill="1" applyBorder="1" applyAlignment="1" applyProtection="1">
      <alignment horizontal="left" vertical="center" wrapText="1" indent="1"/>
    </xf>
    <xf numFmtId="0" fontId="33" fillId="0" borderId="78" xfId="0" applyFont="1" applyBorder="1" applyAlignment="1" applyProtection="1">
      <alignment horizontal="left" vertical="center" wrapText="1" indent="1"/>
    </xf>
    <xf numFmtId="0" fontId="24" fillId="5" borderId="83" xfId="0" applyFont="1" applyFill="1" applyBorder="1" applyAlignment="1" applyProtection="1">
      <alignment horizontal="left" vertical="center" wrapText="1" indent="1"/>
    </xf>
    <xf numFmtId="0" fontId="24" fillId="5" borderId="39" xfId="0" applyFont="1" applyFill="1" applyBorder="1" applyAlignment="1" applyProtection="1">
      <alignment horizontal="left" vertical="center" wrapText="1" indent="1"/>
    </xf>
    <xf numFmtId="0" fontId="24" fillId="3" borderId="0" xfId="0" applyFont="1" applyFill="1" applyAlignment="1" applyProtection="1">
      <alignment horizontal="right" vertical="top" wrapText="1"/>
      <protection hidden="1"/>
    </xf>
    <xf numFmtId="49" fontId="34" fillId="3" borderId="137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39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5" borderId="130" xfId="0" applyFont="1" applyFill="1" applyBorder="1" applyAlignment="1" applyProtection="1">
      <alignment horizontal="center" vertical="center" wrapText="1"/>
    </xf>
    <xf numFmtId="0" fontId="28" fillId="5" borderId="131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wrapText="1"/>
      <protection hidden="1"/>
    </xf>
    <xf numFmtId="49" fontId="24" fillId="3" borderId="55" xfId="0" applyNumberFormat="1" applyFont="1" applyFill="1" applyBorder="1" applyAlignment="1" applyProtection="1">
      <alignment horizontal="center" vertical="center" wrapText="1"/>
      <protection locked="0" hidden="1"/>
    </xf>
    <xf numFmtId="49" fontId="24" fillId="3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30" fillId="3" borderId="14" xfId="0" applyNumberFormat="1" applyFont="1" applyFill="1" applyBorder="1" applyAlignment="1" applyProtection="1">
      <alignment horizontal="left" vertical="center" wrapText="1" indent="1"/>
      <protection hidden="1"/>
    </xf>
    <xf numFmtId="0" fontId="30" fillId="3" borderId="2" xfId="0" applyNumberFormat="1" applyFont="1" applyFill="1" applyBorder="1" applyAlignment="1" applyProtection="1">
      <alignment horizontal="left" vertical="center" wrapText="1" indent="1"/>
      <protection hidden="1"/>
    </xf>
    <xf numFmtId="0" fontId="30" fillId="3" borderId="81" xfId="0" applyNumberFormat="1" applyFont="1" applyFill="1" applyBorder="1" applyAlignment="1" applyProtection="1">
      <alignment horizontal="left" vertical="center" wrapText="1" indent="1"/>
      <protection hidden="1"/>
    </xf>
    <xf numFmtId="0" fontId="30" fillId="3" borderId="19" xfId="0" applyNumberFormat="1" applyFont="1" applyFill="1" applyBorder="1" applyAlignment="1" applyProtection="1">
      <alignment horizontal="left" vertical="center" wrapText="1" indent="1"/>
      <protection hidden="1"/>
    </xf>
    <xf numFmtId="0" fontId="30" fillId="3" borderId="5" xfId="0" applyNumberFormat="1" applyFont="1" applyFill="1" applyBorder="1" applyAlignment="1" applyProtection="1">
      <alignment horizontal="left" vertical="center" wrapText="1" indent="1"/>
      <protection hidden="1"/>
    </xf>
    <xf numFmtId="0" fontId="30" fillId="3" borderId="34" xfId="0" applyNumberFormat="1" applyFont="1" applyFill="1" applyBorder="1" applyAlignment="1" applyProtection="1">
      <alignment horizontal="left" vertical="center" wrapText="1" indent="1"/>
      <protection hidden="1"/>
    </xf>
    <xf numFmtId="49" fontId="1" fillId="3" borderId="38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3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32" fillId="5" borderId="14" xfId="0" applyFont="1" applyFill="1" applyBorder="1" applyAlignment="1" applyProtection="1">
      <alignment horizontal="left" vertical="center" wrapText="1" indent="1"/>
    </xf>
    <xf numFmtId="0" fontId="32" fillId="5" borderId="2" xfId="0" applyFont="1" applyFill="1" applyBorder="1" applyAlignment="1" applyProtection="1">
      <alignment horizontal="left" vertical="center" wrapText="1" indent="1"/>
    </xf>
    <xf numFmtId="0" fontId="32" fillId="5" borderId="3" xfId="0" applyFont="1" applyFill="1" applyBorder="1" applyAlignment="1" applyProtection="1">
      <alignment horizontal="left" vertical="center" wrapText="1" indent="1"/>
    </xf>
    <xf numFmtId="0" fontId="32" fillId="5" borderId="19" xfId="0" applyFont="1" applyFill="1" applyBorder="1" applyAlignment="1" applyProtection="1">
      <alignment horizontal="left" vertical="center" wrapText="1" indent="1"/>
    </xf>
    <xf numFmtId="0" fontId="32" fillId="5" borderId="5" xfId="0" applyFont="1" applyFill="1" applyBorder="1" applyAlignment="1" applyProtection="1">
      <alignment horizontal="left" vertical="center" wrapText="1" indent="1"/>
    </xf>
    <xf numFmtId="0" fontId="32" fillId="5" borderId="6" xfId="0" applyFont="1" applyFill="1" applyBorder="1" applyAlignment="1" applyProtection="1">
      <alignment horizontal="left" vertical="center" wrapText="1" indent="1"/>
    </xf>
    <xf numFmtId="0" fontId="1" fillId="4" borderId="14" xfId="0" applyFont="1" applyFill="1" applyBorder="1" applyAlignment="1" applyProtection="1">
      <alignment horizontal="left" vertical="center" wrapText="1" indent="2"/>
    </xf>
    <xf numFmtId="0" fontId="1" fillId="4" borderId="2" xfId="0" applyFont="1" applyFill="1" applyBorder="1" applyAlignment="1" applyProtection="1">
      <alignment horizontal="left" vertical="center" wrapText="1" indent="2"/>
    </xf>
    <xf numFmtId="0" fontId="1" fillId="4" borderId="3" xfId="0" applyFont="1" applyFill="1" applyBorder="1" applyAlignment="1" applyProtection="1">
      <alignment horizontal="left" vertical="center" wrapText="1" indent="2"/>
    </xf>
    <xf numFmtId="49" fontId="1" fillId="4" borderId="143" xfId="0" applyNumberFormat="1" applyFont="1" applyFill="1" applyBorder="1" applyAlignment="1" applyProtection="1">
      <alignment horizontal="left" vertical="center" wrapText="1" indent="2"/>
    </xf>
    <xf numFmtId="49" fontId="1" fillId="4" borderId="116" xfId="0" applyNumberFormat="1" applyFont="1" applyFill="1" applyBorder="1" applyAlignment="1" applyProtection="1">
      <alignment horizontal="left" vertical="center" wrapText="1" indent="2"/>
    </xf>
    <xf numFmtId="0" fontId="1" fillId="4" borderId="146" xfId="0" applyFont="1" applyFill="1" applyBorder="1" applyAlignment="1" applyProtection="1">
      <alignment horizontal="left" vertical="center" wrapText="1" indent="2"/>
    </xf>
    <xf numFmtId="0" fontId="1" fillId="4" borderId="147" xfId="0" applyFont="1" applyFill="1" applyBorder="1" applyAlignment="1" applyProtection="1">
      <alignment horizontal="left" vertical="center" wrapText="1" indent="2"/>
    </xf>
    <xf numFmtId="0" fontId="1" fillId="4" borderId="148" xfId="0" applyFont="1" applyFill="1" applyBorder="1" applyAlignment="1" applyProtection="1">
      <alignment horizontal="left" vertical="center" wrapText="1" indent="2"/>
    </xf>
    <xf numFmtId="49" fontId="1" fillId="3" borderId="146" xfId="0" applyNumberFormat="1" applyFont="1" applyFill="1" applyBorder="1" applyAlignment="1" applyProtection="1">
      <alignment horizontal="left" vertical="center" wrapText="1" indent="2"/>
      <protection locked="0" hidden="1"/>
    </xf>
    <xf numFmtId="49" fontId="1" fillId="3" borderId="147" xfId="0" applyNumberFormat="1" applyFont="1" applyFill="1" applyBorder="1" applyAlignment="1" applyProtection="1">
      <alignment horizontal="left" vertical="center" wrapText="1" indent="2"/>
      <protection locked="0" hidden="1"/>
    </xf>
    <xf numFmtId="49" fontId="1" fillId="3" borderId="148" xfId="0" applyNumberFormat="1" applyFont="1" applyFill="1" applyBorder="1" applyAlignment="1" applyProtection="1">
      <alignment horizontal="left" vertical="center" wrapText="1" indent="2"/>
      <protection locked="0" hidden="1"/>
    </xf>
    <xf numFmtId="49" fontId="5" fillId="4" borderId="0" xfId="0" applyNumberFormat="1" applyFont="1" applyFill="1" applyBorder="1" applyAlignment="1" applyProtection="1">
      <alignment horizontal="center" vertical="center" wrapText="1"/>
    </xf>
    <xf numFmtId="49" fontId="5" fillId="4" borderId="13" xfId="0" applyNumberFormat="1" applyFont="1" applyFill="1" applyBorder="1" applyAlignment="1" applyProtection="1">
      <alignment horizontal="center" vertical="center" wrapText="1"/>
    </xf>
    <xf numFmtId="49" fontId="1" fillId="3" borderId="143" xfId="0" applyNumberFormat="1" applyFont="1" applyFill="1" applyBorder="1" applyAlignment="1" applyProtection="1">
      <alignment horizontal="left" vertical="center" wrapText="1" indent="2"/>
      <protection locked="0" hidden="1"/>
    </xf>
    <xf numFmtId="49" fontId="1" fillId="3" borderId="116" xfId="0" applyNumberFormat="1" applyFont="1" applyFill="1" applyBorder="1" applyAlignment="1" applyProtection="1">
      <alignment horizontal="left" vertical="center" wrapText="1" indent="2"/>
      <protection locked="0" hidden="1"/>
    </xf>
    <xf numFmtId="49" fontId="1" fillId="3" borderId="144" xfId="0" applyNumberFormat="1" applyFont="1" applyFill="1" applyBorder="1" applyAlignment="1" applyProtection="1">
      <alignment horizontal="left" vertical="center" wrapText="1" indent="2"/>
      <protection locked="0" hidden="1"/>
    </xf>
    <xf numFmtId="0" fontId="32" fillId="5" borderId="15" xfId="0" applyFont="1" applyFill="1" applyBorder="1" applyAlignment="1" applyProtection="1">
      <alignment horizontal="left" vertical="center" wrapText="1" indent="1"/>
    </xf>
    <xf numFmtId="0" fontId="32" fillId="5" borderId="0" xfId="0" applyFont="1" applyFill="1" applyBorder="1" applyAlignment="1" applyProtection="1">
      <alignment horizontal="left" vertical="center" wrapText="1" indent="1"/>
    </xf>
    <xf numFmtId="0" fontId="32" fillId="5" borderId="13" xfId="0" applyFont="1" applyFill="1" applyBorder="1" applyAlignment="1" applyProtection="1">
      <alignment horizontal="left" vertical="center" wrapText="1" indent="1"/>
    </xf>
    <xf numFmtId="0" fontId="33" fillId="0" borderId="70" xfId="0" applyFont="1" applyBorder="1" applyAlignment="1" applyProtection="1">
      <alignment horizontal="left" vertical="center" wrapText="1" indent="1"/>
    </xf>
    <xf numFmtId="0" fontId="33" fillId="0" borderId="72" xfId="0" applyFont="1" applyBorder="1" applyAlignment="1" applyProtection="1">
      <alignment horizontal="left" vertical="center" wrapText="1" indent="1"/>
    </xf>
    <xf numFmtId="0" fontId="3" fillId="4" borderId="23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57" xfId="0" applyFont="1" applyFill="1" applyBorder="1" applyAlignment="1" applyProtection="1">
      <alignment horizontal="left" vertical="center" wrapText="1"/>
    </xf>
    <xf numFmtId="0" fontId="3" fillId="4" borderId="40" xfId="0" applyFont="1" applyFill="1" applyBorder="1" applyAlignment="1" applyProtection="1">
      <alignment horizontal="left" vertical="center" wrapText="1"/>
    </xf>
    <xf numFmtId="49" fontId="34" fillId="3" borderId="121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22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23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26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27" xfId="0" applyNumberFormat="1" applyFont="1" applyFill="1" applyBorder="1" applyAlignment="1" applyProtection="1">
      <alignment horizontal="center" vertical="center" wrapText="1"/>
      <protection locked="0" hidden="1"/>
    </xf>
    <xf numFmtId="49" fontId="34" fillId="3" borderId="129" xfId="0" applyNumberFormat="1" applyFont="1" applyFill="1" applyBorder="1" applyAlignment="1" applyProtection="1">
      <alignment horizontal="center" vertical="center" wrapText="1"/>
      <protection locked="0" hidden="1"/>
    </xf>
    <xf numFmtId="0" fontId="26" fillId="5" borderId="134" xfId="0" applyFont="1" applyFill="1" applyBorder="1" applyAlignment="1" applyProtection="1">
      <alignment horizontal="center" vertical="center" wrapText="1"/>
    </xf>
    <xf numFmtId="0" fontId="26" fillId="5" borderId="135" xfId="0" applyFont="1" applyFill="1" applyBorder="1" applyAlignment="1" applyProtection="1">
      <alignment horizontal="center" vertical="center" wrapText="1"/>
    </xf>
    <xf numFmtId="0" fontId="26" fillId="5" borderId="136" xfId="0" applyFont="1" applyFill="1" applyBorder="1" applyAlignment="1" applyProtection="1">
      <alignment horizontal="center" vertical="center" wrapText="1"/>
    </xf>
    <xf numFmtId="0" fontId="32" fillId="5" borderId="14" xfId="0" applyFont="1" applyFill="1" applyBorder="1" applyAlignment="1" applyProtection="1">
      <alignment horizontal="left" vertical="center" wrapText="1" indent="1"/>
      <protection hidden="1"/>
    </xf>
    <xf numFmtId="0" fontId="32" fillId="5" borderId="2" xfId="0" applyFont="1" applyFill="1" applyBorder="1" applyAlignment="1" applyProtection="1">
      <alignment horizontal="left" vertical="center" wrapText="1" indent="1"/>
      <protection hidden="1"/>
    </xf>
    <xf numFmtId="0" fontId="32" fillId="5" borderId="3" xfId="0" applyFont="1" applyFill="1" applyBorder="1" applyAlignment="1" applyProtection="1">
      <alignment horizontal="left" vertical="center" wrapText="1" indent="1"/>
      <protection hidden="1"/>
    </xf>
    <xf numFmtId="0" fontId="32" fillId="5" borderId="15" xfId="0" applyFont="1" applyFill="1" applyBorder="1" applyAlignment="1" applyProtection="1">
      <alignment horizontal="left" vertical="center" wrapText="1" indent="1"/>
      <protection hidden="1"/>
    </xf>
    <xf numFmtId="0" fontId="32" fillId="5" borderId="0" xfId="0" applyFont="1" applyFill="1" applyBorder="1" applyAlignment="1" applyProtection="1">
      <alignment horizontal="left" vertical="center" wrapText="1" indent="1"/>
      <protection hidden="1"/>
    </xf>
    <xf numFmtId="0" fontId="32" fillId="5" borderId="13" xfId="0" applyFont="1" applyFill="1" applyBorder="1" applyAlignment="1" applyProtection="1">
      <alignment horizontal="left" vertical="center" wrapText="1" indent="1"/>
      <protection hidden="1"/>
    </xf>
    <xf numFmtId="0" fontId="6" fillId="5" borderId="50" xfId="0" applyFont="1" applyFill="1" applyBorder="1" applyAlignment="1" applyProtection="1">
      <alignment horizontal="center" vertical="center" wrapText="1"/>
      <protection hidden="1"/>
    </xf>
    <xf numFmtId="0" fontId="6" fillId="5" borderId="21" xfId="0" applyFont="1" applyFill="1" applyBorder="1" applyAlignment="1" applyProtection="1">
      <alignment horizontal="center" vertical="center" wrapText="1"/>
      <protection hidden="1"/>
    </xf>
    <xf numFmtId="0" fontId="6" fillId="5" borderId="47" xfId="0" applyFont="1" applyFill="1" applyBorder="1" applyAlignment="1" applyProtection="1">
      <alignment horizontal="center" vertical="center" wrapText="1"/>
      <protection hidden="1"/>
    </xf>
    <xf numFmtId="0" fontId="6" fillId="5" borderId="25" xfId="0" applyFont="1" applyFill="1" applyBorder="1" applyAlignment="1" applyProtection="1">
      <alignment horizontal="center" vertical="center" wrapText="1"/>
      <protection hidden="1"/>
    </xf>
    <xf numFmtId="49" fontId="3" fillId="2" borderId="48" xfId="0" applyNumberFormat="1" applyFont="1" applyFill="1" applyBorder="1" applyAlignment="1" applyProtection="1">
      <alignment horizontal="center" vertical="center" wrapText="1"/>
      <protection locked="0" hidden="1"/>
    </xf>
    <xf numFmtId="4" fontId="3" fillId="2" borderId="48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2" borderId="52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2" borderId="49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2" borderId="41" xfId="0" applyNumberFormat="1" applyFont="1" applyFill="1" applyBorder="1" applyAlignment="1" applyProtection="1">
      <alignment horizontal="center" vertical="center" wrapText="1"/>
      <protection locked="0" hidden="1"/>
    </xf>
    <xf numFmtId="3" fontId="3" fillId="2" borderId="102" xfId="0" applyNumberFormat="1" applyFont="1" applyFill="1" applyBorder="1" applyAlignment="1" applyProtection="1">
      <alignment horizontal="center" vertical="center" wrapText="1"/>
      <protection locked="0" hidden="1"/>
    </xf>
    <xf numFmtId="3" fontId="3" fillId="2" borderId="13" xfId="0" applyNumberFormat="1" applyFont="1" applyFill="1" applyBorder="1" applyAlignment="1" applyProtection="1">
      <alignment horizontal="center" vertical="center" wrapText="1"/>
      <protection locked="0" hidden="1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5" borderId="65" xfId="0" applyFont="1" applyFill="1" applyBorder="1" applyAlignment="1" applyProtection="1">
      <alignment horizontal="center" vertical="center" wrapText="1"/>
      <protection hidden="1"/>
    </xf>
    <xf numFmtId="0" fontId="6" fillId="5" borderId="39" xfId="0" applyFont="1" applyFill="1" applyBorder="1" applyAlignment="1" applyProtection="1">
      <alignment horizontal="center" vertical="center" wrapText="1"/>
      <protection hidden="1"/>
    </xf>
    <xf numFmtId="0" fontId="6" fillId="5" borderId="12" xfId="0" applyFont="1" applyFill="1" applyBorder="1" applyAlignment="1" applyProtection="1">
      <alignment horizontal="center" vertical="center" wrapText="1"/>
      <protection hidden="1"/>
    </xf>
    <xf numFmtId="4" fontId="6" fillId="5" borderId="40" xfId="0" applyNumberFormat="1" applyFont="1" applyFill="1" applyBorder="1" applyAlignment="1" applyProtection="1">
      <alignment horizontal="center" vertical="center" wrapText="1"/>
      <protection hidden="1"/>
    </xf>
    <xf numFmtId="0" fontId="30" fillId="3" borderId="0" xfId="0" applyFont="1" applyFill="1" applyBorder="1" applyAlignment="1" applyProtection="1">
      <alignment horizontal="center" vertical="center" wrapText="1"/>
      <protection locked="0" hidden="1"/>
    </xf>
    <xf numFmtId="0" fontId="30" fillId="3" borderId="13" xfId="0" applyFont="1" applyFill="1" applyBorder="1" applyAlignment="1" applyProtection="1">
      <alignment horizontal="center" vertical="center" wrapText="1"/>
      <protection locked="0" hidden="1"/>
    </xf>
    <xf numFmtId="0" fontId="39" fillId="0" borderId="0" xfId="0" applyFont="1" applyAlignment="1" applyProtection="1">
      <alignment horizontal="left" wrapText="1"/>
      <protection hidden="1"/>
    </xf>
    <xf numFmtId="0" fontId="37" fillId="2" borderId="39" xfId="0" applyFont="1" applyFill="1" applyBorder="1" applyAlignment="1" applyProtection="1">
      <alignment horizontal="center" vertical="center" wrapText="1"/>
      <protection locked="0" hidden="1"/>
    </xf>
    <xf numFmtId="0" fontId="8" fillId="5" borderId="52" xfId="0" applyFont="1" applyFill="1" applyBorder="1" applyAlignment="1" applyProtection="1">
      <alignment horizontal="center" vertical="center" wrapText="1"/>
      <protection hidden="1"/>
    </xf>
    <xf numFmtId="0" fontId="8" fillId="5" borderId="49" xfId="0" applyFont="1" applyFill="1" applyBorder="1" applyAlignment="1" applyProtection="1">
      <alignment horizontal="center" vertical="center" wrapText="1"/>
      <protection hidden="1"/>
    </xf>
    <xf numFmtId="3" fontId="29" fillId="2" borderId="52" xfId="0" applyNumberFormat="1" applyFont="1" applyFill="1" applyBorder="1" applyAlignment="1" applyProtection="1">
      <alignment horizontal="center" vertical="center" wrapText="1"/>
      <protection locked="0" hidden="1"/>
    </xf>
    <xf numFmtId="3" fontId="29" fillId="2" borderId="49" xfId="0" applyNumberFormat="1" applyFont="1" applyFill="1" applyBorder="1" applyAlignment="1" applyProtection="1">
      <alignment horizontal="center" vertical="center" wrapText="1"/>
      <protection locked="0" hidden="1"/>
    </xf>
    <xf numFmtId="3" fontId="29" fillId="2" borderId="52" xfId="0" applyNumberFormat="1" applyFont="1" applyFill="1" applyBorder="1" applyAlignment="1" applyProtection="1">
      <alignment horizontal="center" vertical="center" wrapText="1"/>
      <protection hidden="1"/>
    </xf>
    <xf numFmtId="3" fontId="29" fillId="2" borderId="49" xfId="0" applyNumberFormat="1" applyFont="1" applyFill="1" applyBorder="1" applyAlignment="1" applyProtection="1">
      <alignment horizontal="center" vertical="center" wrapText="1"/>
      <protection hidden="1"/>
    </xf>
    <xf numFmtId="49" fontId="13" fillId="2" borderId="50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2" borderId="21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2" borderId="25" xfId="0" applyNumberFormat="1" applyFont="1" applyFill="1" applyBorder="1" applyAlignment="1" applyProtection="1">
      <alignment horizontal="center" vertical="center" wrapText="1"/>
      <protection locked="0" hidden="1"/>
    </xf>
    <xf numFmtId="0" fontId="33" fillId="0" borderId="110" xfId="0" applyFont="1" applyBorder="1" applyAlignment="1" applyProtection="1">
      <alignment horizontal="left" vertical="center" wrapText="1" indent="1"/>
      <protection hidden="1"/>
    </xf>
    <xf numFmtId="0" fontId="33" fillId="0" borderId="111" xfId="0" applyFont="1" applyBorder="1" applyAlignment="1" applyProtection="1">
      <alignment horizontal="left" vertical="center" wrapText="1" indent="1"/>
      <protection hidden="1"/>
    </xf>
    <xf numFmtId="0" fontId="33" fillId="0" borderId="112" xfId="0" applyFont="1" applyBorder="1" applyAlignment="1" applyProtection="1">
      <alignment horizontal="left" vertical="center" wrapText="1" indent="1"/>
      <protection hidden="1"/>
    </xf>
    <xf numFmtId="0" fontId="33" fillId="0" borderId="113" xfId="0" applyFont="1" applyBorder="1" applyAlignment="1" applyProtection="1">
      <alignment horizontal="left" vertical="center" wrapText="1" indent="1"/>
      <protection hidden="1"/>
    </xf>
    <xf numFmtId="0" fontId="33" fillId="0" borderId="78" xfId="0" applyFont="1" applyBorder="1" applyAlignment="1" applyProtection="1">
      <alignment horizontal="left" vertical="center" wrapText="1" indent="1"/>
      <protection hidden="1"/>
    </xf>
    <xf numFmtId="0" fontId="33" fillId="0" borderId="31" xfId="0" applyFont="1" applyBorder="1" applyAlignment="1" applyProtection="1">
      <alignment horizontal="left" vertical="center" wrapText="1" indent="1"/>
      <protection hidden="1"/>
    </xf>
    <xf numFmtId="0" fontId="33" fillId="0" borderId="107" xfId="0" applyFont="1" applyBorder="1" applyAlignment="1" applyProtection="1">
      <alignment horizontal="left" vertical="center" wrapText="1" indent="1"/>
      <protection hidden="1"/>
    </xf>
    <xf numFmtId="0" fontId="33" fillId="0" borderId="0" xfId="0" applyFont="1" applyBorder="1" applyAlignment="1" applyProtection="1">
      <alignment horizontal="left" vertical="center" wrapText="1" indent="1"/>
      <protection hidden="1"/>
    </xf>
    <xf numFmtId="0" fontId="33" fillId="0" borderId="30" xfId="0" applyFont="1" applyBorder="1" applyAlignment="1" applyProtection="1">
      <alignment horizontal="left" vertical="center" wrapText="1" indent="1"/>
      <protection hidden="1"/>
    </xf>
    <xf numFmtId="0" fontId="33" fillId="0" borderId="114" xfId="0" applyFont="1" applyBorder="1" applyAlignment="1" applyProtection="1">
      <alignment horizontal="left" vertical="center" wrapText="1" indent="1"/>
      <protection hidden="1"/>
    </xf>
    <xf numFmtId="0" fontId="7" fillId="5" borderId="106" xfId="0" applyFont="1" applyFill="1" applyBorder="1" applyAlignment="1" applyProtection="1">
      <alignment horizontal="left" vertical="top" wrapText="1"/>
      <protection hidden="1"/>
    </xf>
    <xf numFmtId="0" fontId="7" fillId="5" borderId="53" xfId="0" applyFont="1" applyFill="1" applyBorder="1" applyAlignment="1" applyProtection="1">
      <alignment horizontal="left" vertical="top" wrapText="1"/>
      <protection hidden="1"/>
    </xf>
    <xf numFmtId="0" fontId="7" fillId="5" borderId="49" xfId="0" applyFont="1" applyFill="1" applyBorder="1" applyAlignment="1" applyProtection="1">
      <alignment horizontal="left" vertical="top" wrapText="1"/>
      <protection hidden="1"/>
    </xf>
    <xf numFmtId="0" fontId="33" fillId="0" borderId="102" xfId="0" applyFont="1" applyBorder="1" applyAlignment="1" applyProtection="1">
      <alignment horizontal="left" vertical="center" wrapText="1" indent="1"/>
      <protection hidden="1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49" fontId="1" fillId="3" borderId="2" xfId="0" applyNumberFormat="1" applyFont="1" applyFill="1" applyBorder="1" applyAlignment="1" applyProtection="1">
      <alignment horizontal="right" vertical="center" wrapText="1"/>
      <protection hidden="1"/>
    </xf>
    <xf numFmtId="2" fontId="7" fillId="2" borderId="40" xfId="0" applyNumberFormat="1" applyFont="1" applyFill="1" applyBorder="1" applyAlignment="1" applyProtection="1">
      <alignment horizontal="center" vertical="center" wrapText="1"/>
      <protection locked="0" hidden="1"/>
    </xf>
    <xf numFmtId="2" fontId="7" fillId="2" borderId="42" xfId="0" applyNumberFormat="1" applyFont="1" applyFill="1" applyBorder="1" applyAlignment="1" applyProtection="1">
      <alignment horizontal="center" vertical="center" wrapText="1"/>
      <protection locked="0" hidden="1"/>
    </xf>
    <xf numFmtId="0" fontId="2" fillId="5" borderId="15" xfId="0" applyFont="1" applyFill="1" applyBorder="1" applyAlignment="1" applyProtection="1">
      <alignment horizontal="left" vertical="center" wrapText="1" indent="1"/>
      <protection hidden="1"/>
    </xf>
    <xf numFmtId="0" fontId="2" fillId="5" borderId="0" xfId="0" applyFont="1" applyFill="1" applyBorder="1" applyAlignment="1" applyProtection="1">
      <alignment horizontal="left" vertical="center" wrapText="1" indent="1"/>
      <protection hidden="1"/>
    </xf>
    <xf numFmtId="0" fontId="2" fillId="5" borderId="13" xfId="0" applyFont="1" applyFill="1" applyBorder="1" applyAlignment="1" applyProtection="1">
      <alignment horizontal="left" vertical="center" wrapText="1" indent="1"/>
      <protection hidden="1"/>
    </xf>
    <xf numFmtId="0" fontId="2" fillId="5" borderId="19" xfId="0" applyFont="1" applyFill="1" applyBorder="1" applyAlignment="1" applyProtection="1">
      <alignment horizontal="left" vertical="center" wrapText="1" indent="1"/>
      <protection hidden="1"/>
    </xf>
    <xf numFmtId="0" fontId="2" fillId="5" borderId="5" xfId="0" applyFont="1" applyFill="1" applyBorder="1" applyAlignment="1" applyProtection="1">
      <alignment horizontal="left" vertical="center" wrapText="1" indent="1"/>
      <protection hidden="1"/>
    </xf>
    <xf numFmtId="0" fontId="2" fillId="5" borderId="6" xfId="0" applyFont="1" applyFill="1" applyBorder="1" applyAlignment="1" applyProtection="1">
      <alignment horizontal="left" vertical="center" wrapText="1" indent="1"/>
      <protection hidden="1"/>
    </xf>
    <xf numFmtId="0" fontId="7" fillId="5" borderId="57" xfId="0" applyFont="1" applyFill="1" applyBorder="1" applyAlignment="1" applyProtection="1">
      <alignment horizontal="center" vertical="center" wrapText="1"/>
      <protection hidden="1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2" borderId="4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2" borderId="1" xfId="0" applyFont="1" applyFill="1" applyBorder="1" applyAlignment="1" applyProtection="1">
      <alignment horizontal="center" vertical="center" wrapText="1"/>
      <protection locked="0" hidden="1"/>
    </xf>
    <xf numFmtId="0" fontId="7" fillId="2" borderId="41" xfId="0" applyFont="1" applyFill="1" applyBorder="1" applyAlignment="1" applyProtection="1">
      <alignment horizontal="center" vertical="center" wrapText="1"/>
      <protection locked="0" hidden="1"/>
    </xf>
    <xf numFmtId="49" fontId="1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13" xfId="0" applyNumberFormat="1" applyFont="1" applyFill="1" applyBorder="1" applyAlignment="1" applyProtection="1">
      <alignment horizontal="center" vertical="center" wrapText="1"/>
      <protection hidden="1"/>
    </xf>
    <xf numFmtId="49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41" xfId="0" applyFont="1" applyFill="1" applyBorder="1" applyAlignment="1" applyProtection="1">
      <alignment horizontal="center" vertical="center" wrapText="1"/>
      <protection hidden="1"/>
    </xf>
    <xf numFmtId="0" fontId="9" fillId="5" borderId="108" xfId="0" applyFont="1" applyFill="1" applyBorder="1" applyAlignment="1" applyProtection="1">
      <alignment horizontal="center" vertical="center" wrapText="1"/>
      <protection hidden="1"/>
    </xf>
    <xf numFmtId="0" fontId="9" fillId="5" borderId="16" xfId="0" applyFont="1" applyFill="1" applyBorder="1" applyAlignment="1" applyProtection="1">
      <alignment horizontal="center" vertical="center" wrapText="1"/>
      <protection hidden="1"/>
    </xf>
    <xf numFmtId="0" fontId="42" fillId="5" borderId="67" xfId="0" applyNumberFormat="1" applyFont="1" applyFill="1" applyBorder="1" applyAlignment="1" applyProtection="1">
      <alignment horizontal="center" vertical="center" wrapText="1"/>
      <protection hidden="1"/>
    </xf>
    <xf numFmtId="0" fontId="42" fillId="5" borderId="68" xfId="0" applyNumberFormat="1" applyFont="1" applyFill="1" applyBorder="1" applyAlignment="1" applyProtection="1">
      <alignment horizontal="center" vertical="center" wrapText="1"/>
      <protection hidden="1"/>
    </xf>
    <xf numFmtId="0" fontId="42" fillId="5" borderId="69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2" xfId="0" applyNumberFormat="1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Alignment="1" applyProtection="1">
      <alignment wrapText="1"/>
      <protection hidden="1"/>
    </xf>
    <xf numFmtId="0" fontId="33" fillId="0" borderId="85" xfId="0" applyFont="1" applyBorder="1" applyAlignment="1" applyProtection="1">
      <alignment horizontal="left" vertical="center" wrapText="1" indent="1"/>
      <protection hidden="1"/>
    </xf>
    <xf numFmtId="0" fontId="33" fillId="0" borderId="5" xfId="0" applyFont="1" applyBorder="1" applyAlignment="1" applyProtection="1">
      <alignment horizontal="left" vertical="center" wrapText="1" indent="1"/>
      <protection hidden="1"/>
    </xf>
    <xf numFmtId="0" fontId="33" fillId="0" borderId="34" xfId="0" applyFont="1" applyBorder="1" applyAlignment="1" applyProtection="1">
      <alignment horizontal="left" vertical="center" wrapText="1" indent="1"/>
      <protection hidden="1"/>
    </xf>
    <xf numFmtId="0" fontId="33" fillId="3" borderId="20" xfId="0" applyFont="1" applyFill="1" applyBorder="1" applyAlignment="1" applyProtection="1">
      <alignment horizontal="center" vertical="center"/>
      <protection hidden="1"/>
    </xf>
    <xf numFmtId="0" fontId="33" fillId="3" borderId="21" xfId="0" applyFont="1" applyFill="1" applyBorder="1" applyAlignment="1" applyProtection="1">
      <alignment horizontal="center" vertical="center"/>
      <protection hidden="1"/>
    </xf>
    <xf numFmtId="0" fontId="43" fillId="5" borderId="84" xfId="0" applyFont="1" applyFill="1" applyBorder="1" applyAlignment="1" applyProtection="1">
      <alignment horizontal="center" vertical="center"/>
      <protection hidden="1"/>
    </xf>
    <xf numFmtId="0" fontId="43" fillId="5" borderId="15" xfId="0" applyFont="1" applyFill="1" applyBorder="1" applyAlignment="1" applyProtection="1">
      <alignment horizontal="center" vertical="center"/>
      <protection hidden="1"/>
    </xf>
    <xf numFmtId="0" fontId="43" fillId="5" borderId="109" xfId="0" applyFont="1" applyFill="1" applyBorder="1" applyAlignment="1" applyProtection="1">
      <alignment horizontal="center" vertical="center"/>
      <protection hidden="1"/>
    </xf>
    <xf numFmtId="0" fontId="43" fillId="5" borderId="19" xfId="0" applyFont="1" applyFill="1" applyBorder="1" applyAlignment="1" applyProtection="1">
      <alignment horizontal="center" vertical="center"/>
      <protection hidden="1"/>
    </xf>
    <xf numFmtId="0" fontId="33" fillId="0" borderId="51" xfId="0" applyFont="1" applyBorder="1" applyAlignment="1" applyProtection="1">
      <alignment horizontal="left" vertical="center" wrapText="1" indent="1"/>
      <protection hidden="1"/>
    </xf>
    <xf numFmtId="0" fontId="3" fillId="3" borderId="0" xfId="0" applyFont="1" applyFill="1" applyAlignment="1" applyProtection="1">
      <alignment horizontal="left" wrapText="1"/>
      <protection hidden="1"/>
    </xf>
    <xf numFmtId="3" fontId="3" fillId="2" borderId="0" xfId="0" applyNumberFormat="1" applyFont="1" applyFill="1" applyAlignment="1" applyProtection="1">
      <alignment horizontal="center" wrapText="1"/>
      <protection locked="0" hidden="1"/>
    </xf>
    <xf numFmtId="0" fontId="3" fillId="2" borderId="0" xfId="0" applyFont="1" applyFill="1" applyAlignment="1" applyProtection="1">
      <alignment horizontal="center" wrapText="1"/>
      <protection locked="0" hidden="1"/>
    </xf>
    <xf numFmtId="0" fontId="1" fillId="3" borderId="0" xfId="0" applyFont="1" applyFill="1" applyAlignment="1" applyProtection="1">
      <alignment horizontal="center" wrapText="1"/>
      <protection locked="0" hidden="1"/>
    </xf>
    <xf numFmtId="3" fontId="1" fillId="2" borderId="0" xfId="0" applyNumberFormat="1" applyFont="1" applyFill="1" applyAlignment="1" applyProtection="1">
      <alignment horizontal="center" wrapText="1"/>
      <protection locked="0" hidden="1"/>
    </xf>
    <xf numFmtId="0" fontId="1" fillId="2" borderId="0" xfId="0" applyFont="1" applyFill="1" applyAlignment="1" applyProtection="1">
      <alignment horizontal="center" wrapText="1"/>
      <protection locked="0" hidden="1"/>
    </xf>
    <xf numFmtId="0" fontId="3" fillId="3" borderId="0" xfId="0" applyFont="1" applyFill="1" applyAlignment="1" applyProtection="1">
      <alignment horizontal="center" vertical="top" wrapText="1"/>
      <protection hidden="1"/>
    </xf>
    <xf numFmtId="0" fontId="1" fillId="3" borderId="0" xfId="0" applyFont="1" applyFill="1" applyAlignment="1" applyProtection="1">
      <alignment horizontal="center" vertical="top" wrapText="1"/>
      <protection hidden="1"/>
    </xf>
    <xf numFmtId="0" fontId="42" fillId="5" borderId="84" xfId="0" applyFont="1" applyFill="1" applyBorder="1" applyAlignment="1" applyProtection="1">
      <alignment horizontal="center" vertical="center" wrapText="1"/>
      <protection hidden="1"/>
    </xf>
    <xf numFmtId="0" fontId="42" fillId="5" borderId="15" xfId="0" applyFont="1" applyFill="1" applyBorder="1" applyAlignment="1" applyProtection="1">
      <alignment horizontal="center" vertical="center" wrapText="1"/>
      <protection hidden="1"/>
    </xf>
    <xf numFmtId="0" fontId="42" fillId="5" borderId="109" xfId="0" applyFont="1" applyFill="1" applyBorder="1" applyAlignment="1" applyProtection="1">
      <alignment horizontal="center" vertical="center" wrapText="1"/>
      <protection hidden="1"/>
    </xf>
    <xf numFmtId="0" fontId="33" fillId="0" borderId="51" xfId="0" applyFont="1" applyFill="1" applyBorder="1" applyAlignment="1" applyProtection="1">
      <alignment horizontal="left" vertical="center" wrapText="1" indent="1"/>
      <protection hidden="1"/>
    </xf>
    <xf numFmtId="0" fontId="33" fillId="0" borderId="78" xfId="0" applyFont="1" applyFill="1" applyBorder="1" applyAlignment="1" applyProtection="1">
      <alignment horizontal="left" vertical="center" wrapText="1" indent="1"/>
      <protection hidden="1"/>
    </xf>
    <xf numFmtId="0" fontId="33" fillId="0" borderId="31" xfId="0" applyFont="1" applyFill="1" applyBorder="1" applyAlignment="1" applyProtection="1">
      <alignment horizontal="left" vertical="center" wrapText="1" indent="1"/>
      <protection hidden="1"/>
    </xf>
    <xf numFmtId="0" fontId="33" fillId="0" borderId="102" xfId="0" applyFont="1" applyFill="1" applyBorder="1" applyAlignment="1" applyProtection="1">
      <alignment horizontal="left" vertical="center" wrapText="1" indent="1"/>
      <protection hidden="1"/>
    </xf>
    <xf numFmtId="0" fontId="33" fillId="0" borderId="0" xfId="0" applyFont="1" applyFill="1" applyBorder="1" applyAlignment="1" applyProtection="1">
      <alignment horizontal="left" vertical="center" wrapText="1" indent="1"/>
      <protection hidden="1"/>
    </xf>
    <xf numFmtId="0" fontId="33" fillId="0" borderId="30" xfId="0" applyFont="1" applyFill="1" applyBorder="1" applyAlignment="1" applyProtection="1">
      <alignment horizontal="left" vertical="center" wrapText="1" indent="1"/>
      <protection hidden="1"/>
    </xf>
    <xf numFmtId="0" fontId="33" fillId="0" borderId="110" xfId="0" applyFont="1" applyFill="1" applyBorder="1" applyAlignment="1" applyProtection="1">
      <alignment horizontal="left" vertical="center" wrapText="1" indent="1"/>
      <protection hidden="1"/>
    </xf>
    <xf numFmtId="0" fontId="33" fillId="0" borderId="111" xfId="0" applyFont="1" applyFill="1" applyBorder="1" applyAlignment="1" applyProtection="1">
      <alignment horizontal="left" vertical="center" wrapText="1" indent="1"/>
      <protection hidden="1"/>
    </xf>
    <xf numFmtId="0" fontId="33" fillId="0" borderId="112" xfId="0" applyFont="1" applyFill="1" applyBorder="1" applyAlignment="1" applyProtection="1">
      <alignment horizontal="left" vertical="center" wrapText="1" indent="1"/>
      <protection hidden="1"/>
    </xf>
    <xf numFmtId="0" fontId="28" fillId="5" borderId="59" xfId="0" applyFont="1" applyFill="1" applyBorder="1" applyAlignment="1" applyProtection="1">
      <alignment horizontal="center" wrapText="1"/>
      <protection hidden="1"/>
    </xf>
    <xf numFmtId="0" fontId="28" fillId="5" borderId="66" xfId="0" applyFont="1" applyFill="1" applyBorder="1" applyAlignment="1" applyProtection="1">
      <alignment horizontal="center" wrapText="1"/>
      <protection hidden="1"/>
    </xf>
    <xf numFmtId="0" fontId="28" fillId="5" borderId="17" xfId="0" applyFont="1" applyFill="1" applyBorder="1" applyAlignment="1" applyProtection="1">
      <alignment horizontal="center" wrapText="1"/>
      <protection hidden="1"/>
    </xf>
    <xf numFmtId="0" fontId="7" fillId="5" borderId="108" xfId="0" applyFont="1" applyFill="1" applyBorder="1" applyAlignment="1" applyProtection="1">
      <alignment horizontal="left" vertical="center" wrapText="1" indent="1"/>
      <protection hidden="1"/>
    </xf>
    <xf numFmtId="0" fontId="7" fillId="5" borderId="16" xfId="0" applyFont="1" applyFill="1" applyBorder="1" applyAlignment="1" applyProtection="1">
      <alignment horizontal="left" vertical="center" wrapText="1" indent="1"/>
      <protection hidden="1"/>
    </xf>
    <xf numFmtId="0" fontId="7" fillId="5" borderId="23" xfId="0" applyFont="1" applyFill="1" applyBorder="1" applyAlignment="1" applyProtection="1">
      <alignment horizontal="left" vertical="center" wrapText="1" indent="1"/>
      <protection hidden="1"/>
    </xf>
    <xf numFmtId="0" fontId="7" fillId="5" borderId="1" xfId="0" applyFont="1" applyFill="1" applyBorder="1" applyAlignment="1" applyProtection="1">
      <alignment horizontal="left" vertical="center" wrapText="1" indent="1"/>
      <protection hidden="1"/>
    </xf>
    <xf numFmtId="0" fontId="7" fillId="5" borderId="94" xfId="0" applyFont="1" applyFill="1" applyBorder="1" applyAlignment="1" applyProtection="1">
      <alignment horizontal="left" vertical="center" wrapText="1"/>
      <protection hidden="1"/>
    </xf>
    <xf numFmtId="0" fontId="7" fillId="5" borderId="95" xfId="0" applyFont="1" applyFill="1" applyBorder="1" applyAlignment="1" applyProtection="1">
      <alignment horizontal="left" vertical="center" wrapText="1"/>
      <protection hidden="1"/>
    </xf>
    <xf numFmtId="0" fontId="0" fillId="0" borderId="96" xfId="0" applyBorder="1" applyAlignment="1">
      <alignment vertical="center" wrapText="1"/>
    </xf>
    <xf numFmtId="0" fontId="24" fillId="2" borderId="97" xfId="0" applyFont="1" applyFill="1" applyBorder="1" applyAlignment="1" applyProtection="1">
      <alignment horizontal="center" vertical="center" wrapText="1"/>
      <protection locked="0" hidden="1"/>
    </xf>
    <xf numFmtId="0" fontId="24" fillId="2" borderId="98" xfId="0" applyFont="1" applyFill="1" applyBorder="1" applyAlignment="1" applyProtection="1">
      <alignment horizontal="center" vertical="center" wrapText="1"/>
      <protection locked="0" hidden="1"/>
    </xf>
    <xf numFmtId="0" fontId="24" fillId="2" borderId="35" xfId="0" applyFont="1" applyFill="1" applyBorder="1" applyAlignment="1" applyProtection="1">
      <alignment horizontal="center" vertical="center" wrapText="1"/>
      <protection locked="0" hidden="1"/>
    </xf>
    <xf numFmtId="0" fontId="7" fillId="5" borderId="91" xfId="0" applyFont="1" applyFill="1" applyBorder="1" applyAlignment="1" applyProtection="1">
      <alignment horizontal="left" vertical="center" wrapText="1" indent="3"/>
      <protection hidden="1"/>
    </xf>
    <xf numFmtId="0" fontId="7" fillId="5" borderId="92" xfId="0" applyFont="1" applyFill="1" applyBorder="1" applyAlignment="1" applyProtection="1">
      <alignment horizontal="left" vertical="center" wrapText="1" indent="3"/>
      <protection hidden="1"/>
    </xf>
    <xf numFmtId="0" fontId="24" fillId="2" borderId="29" xfId="0" applyFont="1" applyFill="1" applyBorder="1" applyAlignment="1" applyProtection="1">
      <alignment horizontal="center" vertical="center" wrapText="1"/>
      <protection locked="0" hidden="1"/>
    </xf>
    <xf numFmtId="0" fontId="24" fillId="2" borderId="41" xfId="0" applyFont="1" applyFill="1" applyBorder="1" applyAlignment="1" applyProtection="1">
      <alignment horizontal="center" vertical="center" wrapText="1"/>
      <protection locked="0" hidden="1"/>
    </xf>
    <xf numFmtId="0" fontId="1" fillId="2" borderId="41" xfId="0" applyFont="1" applyFill="1" applyBorder="1" applyAlignment="1" applyProtection="1">
      <alignment horizontal="center" vertical="center" wrapText="1"/>
      <protection locked="0" hidden="1"/>
    </xf>
    <xf numFmtId="0" fontId="7" fillId="5" borderId="24" xfId="0" applyFont="1" applyFill="1" applyBorder="1" applyAlignment="1" applyProtection="1">
      <alignment horizontal="left" vertical="center" wrapText="1" indent="1"/>
      <protection hidden="1"/>
    </xf>
    <xf numFmtId="0" fontId="7" fillId="5" borderId="99" xfId="0" applyFont="1" applyFill="1" applyBorder="1" applyAlignment="1" applyProtection="1">
      <alignment horizontal="left" vertical="center" wrapText="1" indent="1"/>
      <protection hidden="1"/>
    </xf>
    <xf numFmtId="0" fontId="7" fillId="5" borderId="89" xfId="0" applyFont="1" applyFill="1" applyBorder="1" applyAlignment="1" applyProtection="1">
      <alignment horizontal="left" vertical="center" wrapText="1" indent="3"/>
      <protection hidden="1"/>
    </xf>
    <xf numFmtId="0" fontId="7" fillId="5" borderId="90" xfId="0" applyFont="1" applyFill="1" applyBorder="1" applyAlignment="1" applyProtection="1">
      <alignment horizontal="left" vertical="center" wrapText="1" indent="3"/>
      <protection hidden="1"/>
    </xf>
    <xf numFmtId="0" fontId="7" fillId="5" borderId="100" xfId="0" applyFont="1" applyFill="1" applyBorder="1" applyAlignment="1" applyProtection="1">
      <alignment horizontal="left" vertical="center" wrapText="1" indent="3"/>
      <protection hidden="1"/>
    </xf>
    <xf numFmtId="0" fontId="7" fillId="5" borderId="101" xfId="0" applyFont="1" applyFill="1" applyBorder="1" applyAlignment="1" applyProtection="1">
      <alignment horizontal="left" vertical="center" wrapText="1" indent="3"/>
      <protection hidden="1"/>
    </xf>
    <xf numFmtId="0" fontId="7" fillId="5" borderId="102" xfId="0" applyFont="1" applyFill="1" applyBorder="1" applyAlignment="1" applyProtection="1">
      <alignment horizontal="left" vertical="center" wrapText="1" indent="3"/>
      <protection hidden="1"/>
    </xf>
    <xf numFmtId="0" fontId="7" fillId="5" borderId="103" xfId="0" applyFont="1" applyFill="1" applyBorder="1" applyAlignment="1" applyProtection="1">
      <alignment horizontal="left" vertical="center" wrapText="1" indent="3"/>
      <protection hidden="1"/>
    </xf>
    <xf numFmtId="0" fontId="7" fillId="5" borderId="104" xfId="0" applyFont="1" applyFill="1" applyBorder="1" applyAlignment="1" applyProtection="1">
      <alignment horizontal="left" vertical="center" wrapText="1" indent="3"/>
      <protection hidden="1"/>
    </xf>
    <xf numFmtId="0" fontId="7" fillId="5" borderId="14" xfId="0" applyFont="1" applyFill="1" applyBorder="1" applyAlignment="1" applyProtection="1">
      <alignment horizontal="left" vertical="center" wrapText="1" indent="1"/>
      <protection hidden="1"/>
    </xf>
    <xf numFmtId="0" fontId="7" fillId="5" borderId="2" xfId="0" applyFont="1" applyFill="1" applyBorder="1" applyAlignment="1" applyProtection="1">
      <alignment horizontal="left" vertical="center" wrapText="1" indent="1"/>
      <protection hidden="1"/>
    </xf>
    <xf numFmtId="0" fontId="7" fillId="5" borderId="81" xfId="0" applyFont="1" applyFill="1" applyBorder="1" applyAlignment="1" applyProtection="1">
      <alignment horizontal="left" vertical="center" wrapText="1" indent="1"/>
      <protection hidden="1"/>
    </xf>
    <xf numFmtId="0" fontId="7" fillId="5" borderId="15" xfId="0" applyFont="1" applyFill="1" applyBorder="1" applyAlignment="1" applyProtection="1">
      <alignment horizontal="left" vertical="center" wrapText="1" indent="1"/>
      <protection hidden="1"/>
    </xf>
    <xf numFmtId="0" fontId="7" fillId="5" borderId="0" xfId="0" applyFont="1" applyFill="1" applyBorder="1" applyAlignment="1" applyProtection="1">
      <alignment horizontal="left" vertical="center" wrapText="1" indent="1"/>
      <protection hidden="1"/>
    </xf>
    <xf numFmtId="0" fontId="7" fillId="5" borderId="30" xfId="0" applyFont="1" applyFill="1" applyBorder="1" applyAlignment="1" applyProtection="1">
      <alignment horizontal="left" vertical="center" wrapText="1" indent="1"/>
      <protection hidden="1"/>
    </xf>
    <xf numFmtId="0" fontId="7" fillId="5" borderId="105" xfId="0" applyFont="1" applyFill="1" applyBorder="1" applyAlignment="1" applyProtection="1">
      <alignment horizontal="left" vertical="center" wrapText="1" indent="1"/>
      <protection hidden="1"/>
    </xf>
    <xf numFmtId="0" fontId="7" fillId="5" borderId="26" xfId="0" applyFont="1" applyFill="1" applyBorder="1" applyAlignment="1" applyProtection="1">
      <alignment horizontal="left" vertical="center" wrapText="1" indent="1"/>
      <protection hidden="1"/>
    </xf>
    <xf numFmtId="0" fontId="7" fillId="5" borderId="77" xfId="0" applyFont="1" applyFill="1" applyBorder="1" applyAlignment="1" applyProtection="1">
      <alignment horizontal="left" vertical="center" wrapText="1" indent="1"/>
      <protection hidden="1"/>
    </xf>
    <xf numFmtId="0" fontId="9" fillId="5" borderId="56" xfId="0" applyFont="1" applyFill="1" applyBorder="1" applyAlignment="1" applyProtection="1">
      <alignment horizontal="center" vertical="center" wrapText="1"/>
      <protection hidden="1"/>
    </xf>
    <xf numFmtId="0" fontId="24" fillId="2" borderId="27" xfId="0" applyFont="1" applyFill="1" applyBorder="1" applyAlignment="1" applyProtection="1">
      <alignment horizontal="center" vertical="center" wrapText="1"/>
      <protection locked="0" hidden="1"/>
    </xf>
    <xf numFmtId="0" fontId="2" fillId="5" borderId="14" xfId="0" applyFont="1" applyFill="1" applyBorder="1" applyAlignment="1" applyProtection="1">
      <alignment horizontal="left" vertical="center" wrapText="1" indent="1"/>
      <protection hidden="1"/>
    </xf>
    <xf numFmtId="0" fontId="2" fillId="5" borderId="2" xfId="0" applyFont="1" applyFill="1" applyBorder="1" applyAlignment="1" applyProtection="1">
      <alignment horizontal="left" vertical="center" wrapText="1" indent="1"/>
      <protection hidden="1"/>
    </xf>
    <xf numFmtId="0" fontId="2" fillId="5" borderId="3" xfId="0" applyFont="1" applyFill="1" applyBorder="1" applyAlignment="1" applyProtection="1">
      <alignment horizontal="left" vertical="center" wrapText="1" indent="1"/>
      <protection hidden="1"/>
    </xf>
    <xf numFmtId="0" fontId="0" fillId="0" borderId="15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9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7" fillId="5" borderId="22" xfId="0" applyFont="1" applyFill="1" applyBorder="1" applyAlignment="1" applyProtection="1">
      <alignment horizontal="left" vertical="center" wrapText="1" indent="1"/>
      <protection hidden="1"/>
    </xf>
    <xf numFmtId="0" fontId="7" fillId="5" borderId="48" xfId="0" applyFont="1" applyFill="1" applyBorder="1" applyAlignment="1" applyProtection="1">
      <alignment horizontal="left" vertical="center" wrapText="1" indent="1"/>
      <protection hidden="1"/>
    </xf>
    <xf numFmtId="0" fontId="32" fillId="5" borderId="20" xfId="0" applyFont="1" applyFill="1" applyBorder="1" applyAlignment="1" applyProtection="1">
      <alignment horizontal="left" vertical="center" wrapText="1" indent="1"/>
      <protection hidden="1"/>
    </xf>
    <xf numFmtId="0" fontId="32" fillId="5" borderId="21" xfId="0" applyFont="1" applyFill="1" applyBorder="1" applyAlignment="1" applyProtection="1">
      <alignment horizontal="left" vertical="center" wrapText="1" indent="1"/>
      <protection hidden="1"/>
    </xf>
    <xf numFmtId="0" fontId="32" fillId="5" borderId="25" xfId="0" applyFont="1" applyFill="1" applyBorder="1" applyAlignment="1" applyProtection="1">
      <alignment horizontal="left" vertical="center" wrapText="1" indent="1"/>
      <protection hidden="1"/>
    </xf>
    <xf numFmtId="0" fontId="4" fillId="2" borderId="20" xfId="0" applyFont="1" applyFill="1" applyBorder="1" applyAlignment="1" applyProtection="1">
      <alignment horizontal="left" vertical="center" wrapText="1" indent="1"/>
      <protection locked="0" hidden="1"/>
    </xf>
    <xf numFmtId="0" fontId="4" fillId="2" borderId="21" xfId="0" applyFont="1" applyFill="1" applyBorder="1" applyAlignment="1" applyProtection="1">
      <alignment horizontal="left" vertical="center" wrapText="1" indent="1"/>
      <protection locked="0" hidden="1"/>
    </xf>
    <xf numFmtId="49" fontId="13" fillId="2" borderId="47" xfId="0" applyNumberFormat="1" applyFont="1" applyFill="1" applyBorder="1" applyAlignment="1" applyProtection="1">
      <alignment horizontal="center" vertical="center" wrapText="1"/>
      <protection locked="0" hidden="1"/>
    </xf>
    <xf numFmtId="0" fontId="30" fillId="3" borderId="21" xfId="0" applyFont="1" applyFill="1" applyBorder="1" applyAlignment="1" applyProtection="1">
      <alignment horizontal="center" vertical="center" wrapText="1"/>
      <protection locked="0" hidden="1"/>
    </xf>
    <xf numFmtId="0" fontId="6" fillId="5" borderId="20" xfId="0" applyFont="1" applyFill="1" applyBorder="1" applyAlignment="1" applyProtection="1">
      <alignment horizontal="center" vertical="center" wrapText="1"/>
      <protection hidden="1"/>
    </xf>
    <xf numFmtId="0" fontId="14" fillId="5" borderId="50" xfId="0" applyFont="1" applyFill="1" applyBorder="1" applyAlignment="1" applyProtection="1">
      <alignment horizontal="center" vertical="center" wrapText="1"/>
      <protection hidden="1"/>
    </xf>
    <xf numFmtId="0" fontId="14" fillId="5" borderId="47" xfId="0" applyFont="1" applyFill="1" applyBorder="1" applyAlignment="1" applyProtection="1">
      <alignment horizontal="center" vertical="center" wrapText="1"/>
      <protection hidden="1"/>
    </xf>
    <xf numFmtId="49" fontId="2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2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24" fillId="2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24" fillId="2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5" borderId="14" xfId="0" applyFont="1" applyFill="1" applyBorder="1" applyAlignment="1" applyProtection="1">
      <alignment horizontal="center" vertical="center" wrapText="1"/>
      <protection hidden="1"/>
    </xf>
    <xf numFmtId="0" fontId="28" fillId="5" borderId="3" xfId="0" applyFont="1" applyFill="1" applyBorder="1" applyAlignment="1" applyProtection="1">
      <alignment horizontal="center" vertical="center" wrapText="1"/>
      <protection hidden="1"/>
    </xf>
    <xf numFmtId="0" fontId="28" fillId="5" borderId="19" xfId="0" applyFont="1" applyFill="1" applyBorder="1" applyAlignment="1" applyProtection="1">
      <alignment horizontal="center" vertical="center" wrapText="1"/>
      <protection hidden="1"/>
    </xf>
    <xf numFmtId="0" fontId="28" fillId="5" borderId="6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wrapText="1"/>
      <protection hidden="1"/>
    </xf>
    <xf numFmtId="0" fontId="2" fillId="3" borderId="13" xfId="0" applyFont="1" applyFill="1" applyBorder="1" applyAlignment="1" applyProtection="1">
      <alignment horizontal="center" wrapText="1"/>
      <protection hidden="1"/>
    </xf>
    <xf numFmtId="3" fontId="29" fillId="2" borderId="53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36" xfId="0" applyFont="1" applyFill="1" applyBorder="1" applyAlignment="1" applyProtection="1">
      <alignment horizontal="center" vertical="center" wrapText="1"/>
      <protection hidden="1"/>
    </xf>
    <xf numFmtId="0" fontId="9" fillId="5" borderId="4" xfId="0" applyFont="1" applyFill="1" applyBorder="1" applyAlignment="1" applyProtection="1">
      <alignment horizontal="center" vertical="center" wrapText="1"/>
      <protection hidden="1"/>
    </xf>
    <xf numFmtId="9" fontId="29" fillId="2" borderId="1" xfId="2" applyFont="1" applyFill="1" applyBorder="1" applyAlignment="1" applyProtection="1">
      <alignment horizontal="center" vertical="center" wrapText="1"/>
      <protection hidden="1"/>
    </xf>
    <xf numFmtId="49" fontId="13" fillId="2" borderId="20" xfId="0" applyNumberFormat="1" applyFont="1" applyFill="1" applyBorder="1" applyAlignment="1" applyProtection="1">
      <alignment horizontal="center" vertical="center" wrapText="1"/>
      <protection locked="0" hidden="1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7" fillId="5" borderId="47" xfId="0" applyFont="1" applyFill="1" applyBorder="1" applyAlignment="1" applyProtection="1">
      <alignment horizontal="center" vertical="center" wrapText="1"/>
      <protection hidden="1"/>
    </xf>
    <xf numFmtId="0" fontId="30" fillId="3" borderId="5" xfId="0" applyFont="1" applyFill="1" applyBorder="1" applyAlignment="1" applyProtection="1">
      <alignment horizontal="center" vertical="center" wrapText="1"/>
      <protection locked="0" hidden="1"/>
    </xf>
    <xf numFmtId="0" fontId="30" fillId="3" borderId="6" xfId="0" applyFont="1" applyFill="1" applyBorder="1" applyAlignment="1" applyProtection="1">
      <alignment horizontal="center" vertical="center" wrapText="1"/>
      <protection locked="0" hidden="1"/>
    </xf>
    <xf numFmtId="0" fontId="30" fillId="3" borderId="2" xfId="0" applyFont="1" applyFill="1" applyBorder="1" applyAlignment="1" applyProtection="1">
      <alignment horizontal="center" vertical="center" wrapText="1"/>
      <protection locked="0" hidden="1"/>
    </xf>
    <xf numFmtId="0" fontId="30" fillId="3" borderId="3" xfId="0" applyFont="1" applyFill="1" applyBorder="1" applyAlignment="1" applyProtection="1">
      <alignment horizontal="center" vertical="center" wrapText="1"/>
      <protection locked="0" hidden="1"/>
    </xf>
    <xf numFmtId="49" fontId="4" fillId="3" borderId="14" xfId="0" applyNumberFormat="1" applyFont="1" applyFill="1" applyBorder="1" applyAlignment="1" applyProtection="1">
      <alignment horizontal="left" vertical="center" wrapText="1" indent="1"/>
      <protection hidden="1"/>
    </xf>
    <xf numFmtId="0" fontId="4" fillId="3" borderId="2" xfId="0" applyFont="1" applyFill="1" applyBorder="1" applyAlignment="1" applyProtection="1">
      <alignment horizontal="left" vertical="center" wrapText="1" indent="1"/>
      <protection hidden="1"/>
    </xf>
    <xf numFmtId="0" fontId="32" fillId="5" borderId="19" xfId="0" applyFont="1" applyFill="1" applyBorder="1" applyAlignment="1" applyProtection="1">
      <alignment horizontal="left" vertical="center" wrapText="1" indent="1"/>
      <protection hidden="1"/>
    </xf>
    <xf numFmtId="0" fontId="32" fillId="5" borderId="5" xfId="0" applyFont="1" applyFill="1" applyBorder="1" applyAlignment="1" applyProtection="1">
      <alignment horizontal="left" vertical="center" wrapText="1" indent="1"/>
      <protection hidden="1"/>
    </xf>
    <xf numFmtId="0" fontId="32" fillId="5" borderId="6" xfId="0" applyFont="1" applyFill="1" applyBorder="1" applyAlignment="1" applyProtection="1">
      <alignment horizontal="left" vertical="center" wrapText="1" indent="1"/>
      <protection hidden="1"/>
    </xf>
    <xf numFmtId="4" fontId="7" fillId="5" borderId="107" xfId="0" applyNumberFormat="1" applyFont="1" applyFill="1" applyBorder="1" applyAlignment="1" applyProtection="1">
      <alignment horizontal="center" vertical="center" wrapText="1"/>
      <protection hidden="1"/>
    </xf>
    <xf numFmtId="4" fontId="7" fillId="5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164" fontId="1" fillId="5" borderId="50" xfId="0" applyNumberFormat="1" applyFont="1" applyFill="1" applyBorder="1" applyAlignment="1" applyProtection="1">
      <alignment horizontal="center" vertical="center" wrapText="1"/>
      <protection hidden="1"/>
    </xf>
    <xf numFmtId="164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164" fontId="1" fillId="5" borderId="25" xfId="0" applyNumberFormat="1" applyFont="1" applyFill="1" applyBorder="1" applyAlignment="1" applyProtection="1">
      <alignment horizontal="center" vertical="center" wrapText="1"/>
      <protection hidden="1"/>
    </xf>
    <xf numFmtId="4" fontId="2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4" fontId="24" fillId="2" borderId="41" xfId="0" applyNumberFormat="1" applyFont="1" applyFill="1" applyBorder="1" applyAlignment="1" applyProtection="1">
      <alignment horizontal="center" vertic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4" fontId="1" fillId="2" borderId="4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5" borderId="23" xfId="0" applyFont="1" applyFill="1" applyBorder="1" applyAlignment="1" applyProtection="1">
      <alignment horizontal="left" vertical="center" wrapText="1" indent="2"/>
      <protection hidden="1"/>
    </xf>
    <xf numFmtId="0" fontId="7" fillId="5" borderId="1" xfId="0" applyFont="1" applyFill="1" applyBorder="1" applyAlignment="1" applyProtection="1">
      <alignment horizontal="left" vertical="center" wrapText="1" indent="2"/>
      <protection hidden="1"/>
    </xf>
    <xf numFmtId="0" fontId="7" fillId="5" borderId="57" xfId="0" applyFont="1" applyFill="1" applyBorder="1" applyAlignment="1" applyProtection="1">
      <alignment horizontal="left" vertical="center" wrapText="1" indent="2"/>
      <protection hidden="1"/>
    </xf>
    <xf numFmtId="0" fontId="7" fillId="5" borderId="40" xfId="0" applyFont="1" applyFill="1" applyBorder="1" applyAlignment="1" applyProtection="1">
      <alignment horizontal="left" vertical="center" wrapText="1" indent="2"/>
      <protection hidden="1"/>
    </xf>
    <xf numFmtId="0" fontId="7" fillId="5" borderId="106" xfId="0" applyFont="1" applyFill="1" applyBorder="1" applyAlignment="1" applyProtection="1">
      <alignment horizontal="left" vertical="center" wrapText="1"/>
      <protection hidden="1"/>
    </xf>
    <xf numFmtId="0" fontId="7" fillId="5" borderId="53" xfId="0" applyFont="1" applyFill="1" applyBorder="1" applyAlignment="1" applyProtection="1">
      <alignment horizontal="left" vertical="center" wrapText="1"/>
      <protection hidden="1"/>
    </xf>
    <xf numFmtId="0" fontId="7" fillId="5" borderId="49" xfId="0" applyFont="1" applyFill="1" applyBorder="1" applyAlignment="1" applyProtection="1">
      <alignment horizontal="left" vertical="center" wrapText="1"/>
      <protection hidden="1"/>
    </xf>
    <xf numFmtId="0" fontId="7" fillId="5" borderId="23" xfId="0" applyFont="1" applyFill="1" applyBorder="1" applyAlignment="1" applyProtection="1">
      <alignment horizontal="left" vertical="center" wrapText="1" indent="2"/>
      <protection locked="0" hidden="1"/>
    </xf>
    <xf numFmtId="0" fontId="7" fillId="5" borderId="1" xfId="0" applyFont="1" applyFill="1" applyBorder="1" applyAlignment="1" applyProtection="1">
      <alignment horizontal="left" vertical="center" wrapText="1" indent="2"/>
      <protection locked="0" hidden="1"/>
    </xf>
    <xf numFmtId="49" fontId="1" fillId="2" borderId="52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2" borderId="53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2" borderId="63" xfId="0" applyNumberFormat="1" applyFont="1" applyFill="1" applyBorder="1" applyAlignment="1" applyProtection="1">
      <alignment horizontal="center" vertical="center" wrapText="1"/>
      <protection locked="0" hidden="1"/>
    </xf>
    <xf numFmtId="4" fontId="1" fillId="2" borderId="52" xfId="0" applyNumberFormat="1" applyFont="1" applyFill="1" applyBorder="1" applyAlignment="1" applyProtection="1">
      <alignment horizontal="center" vertical="center" wrapText="1"/>
      <protection locked="0" hidden="1"/>
    </xf>
    <xf numFmtId="4" fontId="1" fillId="2" borderId="53" xfId="0" applyNumberFormat="1" applyFont="1" applyFill="1" applyBorder="1" applyAlignment="1" applyProtection="1">
      <alignment horizontal="center" vertical="center" wrapText="1"/>
      <protection locked="0" hidden="1"/>
    </xf>
    <xf numFmtId="4" fontId="1" fillId="2" borderId="63" xfId="0" applyNumberFormat="1" applyFont="1" applyFill="1" applyBorder="1" applyAlignment="1" applyProtection="1">
      <alignment horizontal="center" vertical="center" wrapText="1"/>
      <protection locked="0" hidden="1"/>
    </xf>
    <xf numFmtId="0" fontId="7" fillId="5" borderId="20" xfId="0" applyFont="1" applyFill="1" applyBorder="1" applyAlignment="1" applyProtection="1">
      <alignment horizontal="left" vertical="center" wrapText="1"/>
      <protection hidden="1"/>
    </xf>
    <xf numFmtId="0" fontId="7" fillId="5" borderId="21" xfId="0" applyFont="1" applyFill="1" applyBorder="1" applyAlignment="1" applyProtection="1">
      <alignment horizontal="left" vertical="center" wrapText="1"/>
      <protection hidden="1"/>
    </xf>
    <xf numFmtId="0" fontId="7" fillId="5" borderId="47" xfId="0" applyFont="1" applyFill="1" applyBorder="1" applyAlignment="1" applyProtection="1">
      <alignment horizontal="left" vertical="center" wrapText="1"/>
      <protection hidden="1"/>
    </xf>
    <xf numFmtId="0" fontId="7" fillId="5" borderId="106" xfId="0" applyFont="1" applyFill="1" applyBorder="1" applyAlignment="1" applyProtection="1">
      <alignment horizontal="left" vertical="center" wrapText="1" indent="1"/>
      <protection hidden="1"/>
    </xf>
    <xf numFmtId="0" fontId="7" fillId="5" borderId="53" xfId="0" applyFont="1" applyFill="1" applyBorder="1" applyAlignment="1" applyProtection="1">
      <alignment horizontal="left" vertical="center" wrapText="1" indent="1"/>
      <protection hidden="1"/>
    </xf>
    <xf numFmtId="0" fontId="7" fillId="5" borderId="49" xfId="0" applyFont="1" applyFill="1" applyBorder="1" applyAlignment="1" applyProtection="1">
      <alignment horizontal="left" vertical="center" wrapText="1" indent="1"/>
      <protection hidden="1"/>
    </xf>
    <xf numFmtId="0" fontId="7" fillId="5" borderId="84" xfId="0" applyFont="1" applyFill="1" applyBorder="1" applyAlignment="1" applyProtection="1">
      <alignment horizontal="left" vertical="center" wrapText="1" indent="1"/>
      <protection hidden="1"/>
    </xf>
    <xf numFmtId="0" fontId="7" fillId="5" borderId="80" xfId="0" applyFont="1" applyFill="1" applyBorder="1" applyAlignment="1" applyProtection="1">
      <alignment horizontal="left" vertical="center" wrapText="1" indent="1"/>
      <protection hidden="1"/>
    </xf>
    <xf numFmtId="0" fontId="7" fillId="5" borderId="32" xfId="0" applyFont="1" applyFill="1" applyBorder="1" applyAlignment="1" applyProtection="1">
      <alignment horizontal="left" vertical="center" wrapText="1" indent="1"/>
      <protection hidden="1"/>
    </xf>
    <xf numFmtId="0" fontId="7" fillId="5" borderId="19" xfId="0" applyFont="1" applyFill="1" applyBorder="1" applyAlignment="1" applyProtection="1">
      <alignment horizontal="left" vertical="center" wrapText="1" indent="1"/>
      <protection hidden="1"/>
    </xf>
    <xf numFmtId="0" fontId="7" fillId="5" borderId="5" xfId="0" applyFont="1" applyFill="1" applyBorder="1" applyAlignment="1" applyProtection="1">
      <alignment horizontal="left" vertical="center" wrapText="1" indent="1"/>
      <protection hidden="1"/>
    </xf>
    <xf numFmtId="0" fontId="7" fillId="5" borderId="34" xfId="0" applyFont="1" applyFill="1" applyBorder="1" applyAlignment="1" applyProtection="1">
      <alignment horizontal="left" vertical="center" wrapText="1" indent="1"/>
      <protection hidden="1"/>
    </xf>
    <xf numFmtId="0" fontId="7" fillId="5" borderId="23" xfId="0" applyFont="1" applyFill="1" applyBorder="1" applyAlignment="1" applyProtection="1">
      <alignment horizontal="left" vertical="center" wrapText="1"/>
      <protection hidden="1"/>
    </xf>
    <xf numFmtId="0" fontId="7" fillId="5" borderId="1" xfId="0" applyFont="1" applyFill="1" applyBorder="1" applyAlignment="1" applyProtection="1">
      <alignment horizontal="left" vertical="center" wrapText="1"/>
      <protection hidden="1"/>
    </xf>
    <xf numFmtId="0" fontId="7" fillId="5" borderId="22" xfId="0" applyFont="1" applyFill="1" applyBorder="1" applyAlignment="1" applyProtection="1">
      <alignment horizontal="left" vertical="center" wrapText="1" indent="2"/>
      <protection hidden="1"/>
    </xf>
    <xf numFmtId="0" fontId="7" fillId="5" borderId="48" xfId="0" applyFont="1" applyFill="1" applyBorder="1" applyAlignment="1" applyProtection="1">
      <alignment horizontal="left" vertical="center" wrapText="1" indent="2"/>
      <protection hidden="1"/>
    </xf>
    <xf numFmtId="49" fontId="1" fillId="2" borderId="88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7" fillId="5" borderId="36" xfId="0" applyFont="1" applyFill="1" applyBorder="1" applyAlignment="1" applyProtection="1">
      <alignment horizontal="left" vertical="center" wrapText="1"/>
      <protection hidden="1"/>
    </xf>
    <xf numFmtId="0" fontId="7" fillId="5" borderId="4" xfId="0" applyFont="1" applyFill="1" applyBorder="1" applyAlignment="1" applyProtection="1">
      <alignment horizontal="left" vertical="center" wrapText="1"/>
      <protection hidden="1"/>
    </xf>
    <xf numFmtId="49" fontId="1" fillId="2" borderId="85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2" borderId="86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5" borderId="91" xfId="0" applyNumberFormat="1" applyFont="1" applyFill="1" applyBorder="1" applyAlignment="1" applyProtection="1">
      <alignment horizontal="left" vertical="center" wrapText="1" indent="3"/>
      <protection hidden="1"/>
    </xf>
    <xf numFmtId="49" fontId="7" fillId="5" borderId="92" xfId="0" applyNumberFormat="1" applyFont="1" applyFill="1" applyBorder="1" applyAlignment="1" applyProtection="1">
      <alignment horizontal="left" vertical="center" wrapText="1" indent="3"/>
      <protection hidden="1"/>
    </xf>
    <xf numFmtId="49" fontId="7" fillId="5" borderId="100" xfId="0" applyNumberFormat="1" applyFont="1" applyFill="1" applyBorder="1" applyAlignment="1" applyProtection="1">
      <alignment horizontal="left" vertical="center" wrapText="1" indent="3"/>
      <protection hidden="1"/>
    </xf>
    <xf numFmtId="49" fontId="7" fillId="5" borderId="101" xfId="0" applyNumberFormat="1" applyFont="1" applyFill="1" applyBorder="1" applyAlignment="1" applyProtection="1">
      <alignment horizontal="left" vertical="center" wrapText="1" indent="3"/>
      <protection hidden="1"/>
    </xf>
    <xf numFmtId="49" fontId="7" fillId="5" borderId="102" xfId="0" applyNumberFormat="1" applyFont="1" applyFill="1" applyBorder="1" applyAlignment="1" applyProtection="1">
      <alignment horizontal="left" vertical="center" wrapText="1" indent="3"/>
      <protection hidden="1"/>
    </xf>
    <xf numFmtId="49" fontId="1" fillId="3" borderId="5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4" fontId="7" fillId="5" borderId="87" xfId="0" applyNumberFormat="1" applyFont="1" applyFill="1" applyBorder="1" applyAlignment="1" applyProtection="1">
      <alignment horizontal="center" vertical="center" wrapText="1"/>
      <protection hidden="1"/>
    </xf>
    <xf numFmtId="4" fontId="7" fillId="5" borderId="7" xfId="0" applyNumberFormat="1" applyFont="1" applyFill="1" applyBorder="1" applyAlignment="1" applyProtection="1">
      <alignment horizontal="center" vertical="center" wrapText="1"/>
      <protection hidden="1"/>
    </xf>
    <xf numFmtId="0" fontId="31" fillId="3" borderId="2" xfId="0" applyFont="1" applyFill="1" applyBorder="1" applyAlignment="1" applyProtection="1">
      <alignment horizontal="center" vertical="center" wrapText="1"/>
      <protection locked="0" hidden="1"/>
    </xf>
    <xf numFmtId="0" fontId="31" fillId="3" borderId="3" xfId="0" applyFont="1" applyFill="1" applyBorder="1" applyAlignment="1" applyProtection="1">
      <alignment horizontal="center" vertical="center" wrapText="1"/>
      <protection locked="0" hidden="1"/>
    </xf>
    <xf numFmtId="0" fontId="0" fillId="0" borderId="53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2" borderId="41" xfId="0" applyNumberFormat="1" applyFont="1" applyFill="1" applyBorder="1" applyAlignment="1" applyProtection="1">
      <alignment horizontal="center" vertical="center" wrapText="1"/>
      <protection locked="0" hidden="1"/>
    </xf>
    <xf numFmtId="4" fontId="1" fillId="2" borderId="51" xfId="0" applyNumberFormat="1" applyFont="1" applyFill="1" applyBorder="1" applyAlignment="1" applyProtection="1">
      <alignment horizontal="center" vertical="center" wrapText="1"/>
      <protection locked="0" hidden="1"/>
    </xf>
    <xf numFmtId="4" fontId="1" fillId="2" borderId="78" xfId="0" applyNumberFormat="1" applyFont="1" applyFill="1" applyBorder="1" applyAlignment="1" applyProtection="1">
      <alignment horizontal="center" vertical="center" wrapText="1"/>
      <protection locked="0" hidden="1"/>
    </xf>
    <xf numFmtId="4" fontId="1" fillId="2" borderId="62" xfId="0" applyNumberFormat="1" applyFont="1" applyFill="1" applyBorder="1" applyAlignment="1" applyProtection="1">
      <alignment horizontal="center" vertical="center" wrapText="1"/>
      <protection locked="0" hidden="1"/>
    </xf>
    <xf numFmtId="0" fontId="24" fillId="2" borderId="56" xfId="0" applyFont="1" applyFill="1" applyBorder="1" applyAlignment="1" applyProtection="1">
      <alignment horizontal="center" vertical="center" wrapText="1"/>
      <protection locked="0" hidden="1"/>
    </xf>
    <xf numFmtId="0" fontId="49" fillId="3" borderId="0" xfId="0" applyFont="1" applyFill="1" applyBorder="1" applyAlignment="1">
      <alignment horizontal="left" vertical="top" wrapText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Alignment="1">
      <alignment horizontal="center"/>
    </xf>
    <xf numFmtId="3" fontId="29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Процентный" xfId="2" builtinId="5"/>
    <cellStyle name="Финансовый" xfId="3" builtinId="3"/>
  </cellStyles>
  <dxfs count="51">
    <dxf>
      <fill>
        <patternFill>
          <bgColor theme="0"/>
        </patternFill>
      </fill>
    </dxf>
    <dxf>
      <numFmt numFmtId="168" formatCode="[$-419]mmmm\ yyyy;@"/>
      <fill>
        <patternFill patternType="none">
          <bgColor indexed="65"/>
        </patternFill>
      </fill>
    </dxf>
    <dxf>
      <fill>
        <patternFill>
          <bgColor rgb="FFFFFFCC"/>
        </patternFill>
      </fill>
    </dxf>
    <dxf>
      <fill>
        <patternFill>
          <bgColor rgb="FFE4E4E4"/>
        </patternFill>
      </fill>
    </dxf>
    <dxf>
      <numFmt numFmtId="168" formatCode="[$-419]mmmm\ yyyy;@"/>
      <fill>
        <patternFill patternType="none">
          <bgColor indexed="65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rgb="FFD9D9D9"/>
      </font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rgb="FFFFFFCC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/>
      </font>
    </dxf>
    <dxf>
      <font>
        <color rgb="FFD9D9D9"/>
      </font>
    </dxf>
    <dxf>
      <font>
        <color theme="0" tint="-0.34998626667073579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D0CECE"/>
      </font>
      <fill>
        <patternFill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6;&#1054;&#1045;&#1050;&#1058;&#1067;%20&#1060;&#1056;&#1052;/&#1044;&#1086;&#1082;&#1091;&#1084;&#1077;&#1085;&#1090;&#1099;%20&#1087;&#1086;%20&#1087;&#1088;&#1086;&#1077;&#1082;&#1090;&#1072;&#1084;/&#1053;&#1086;&#1074;&#1099;&#1077;%20&#1075;&#1086;&#1088;&#1086;&#1076;&#1072;/&#1052;&#1054;&#1053;&#1048;&#1058;&#1054;&#1056;&#1048;&#1053;&#1043;/2017%2005%2018%20&#1057;&#1060;&#1054;&#1044;%20&#1079;&#1072;&#1103;&#1074;&#1082;&#1080;%20&#1085;&#1072;%20&#1089;&#1086;&#1092;&#1080;&#1085;&#1072;&#1085;&#1089;&#1080;&#1088;&#1086;&#1074;&#1072;&#1085;&#1080;&#1077;%20v1.1&#1074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Графика"/>
      <sheetName val="СВОД Данные"/>
      <sheetName val="free1"/>
      <sheetName val="НК №2"/>
      <sheetName val="Топки"/>
      <sheetName val="Губкин"/>
      <sheetName val="Мценск"/>
      <sheetName val="Рузаевка"/>
      <sheetName val="Северск"/>
      <sheetName val="Павловск"/>
      <sheetName val="Черногорск"/>
      <sheetName val="Беринговский"/>
      <sheetName val="Нижнекамск"/>
      <sheetName val="Новочебоксарск"/>
      <sheetName val="Невинномысск"/>
      <sheetName val="sta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>Электроснабжение</v>
          </cell>
        </row>
        <row r="3">
          <cell r="B3" t="str">
            <v>Водоснабжение</v>
          </cell>
        </row>
        <row r="4">
          <cell r="B4" t="str">
            <v>Водоотведение</v>
          </cell>
        </row>
        <row r="5">
          <cell r="B5" t="str">
            <v>Водоотведение / ливневые стоки</v>
          </cell>
        </row>
        <row r="6">
          <cell r="B6" t="str">
            <v>Теплоснабжение</v>
          </cell>
        </row>
        <row r="7">
          <cell r="B7" t="str">
            <v>Газоснабжение</v>
          </cell>
        </row>
        <row r="8">
          <cell r="B8" t="str">
            <v>Транспортная инфраструктура</v>
          </cell>
        </row>
        <row r="9">
          <cell r="B9" t="str">
            <v>Инфраструктура связи</v>
          </cell>
        </row>
        <row r="10">
          <cell r="B10">
            <v>0</v>
          </cell>
        </row>
        <row r="11">
          <cell r="B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S61"/>
  <sheetViews>
    <sheetView tabSelected="1" view="pageBreakPreview" zoomScale="85" zoomScaleNormal="115" zoomScaleSheetLayoutView="85" workbookViewId="0">
      <selection activeCell="F31" sqref="F31:H31"/>
    </sheetView>
  </sheetViews>
  <sheetFormatPr defaultColWidth="9.140625" defaultRowHeight="15" x14ac:dyDescent="0.25"/>
  <cols>
    <col min="1" max="1" width="30" style="9" customWidth="1"/>
    <col min="2" max="2" width="6.5703125" style="1" customWidth="1"/>
    <col min="3" max="3" width="11.5703125" style="1" customWidth="1"/>
    <col min="4" max="4" width="7.42578125" style="1" customWidth="1"/>
    <col min="5" max="5" width="11.28515625" style="1" customWidth="1"/>
    <col min="6" max="6" width="11.5703125" style="1" customWidth="1"/>
    <col min="7" max="8" width="11.42578125" style="1" customWidth="1"/>
    <col min="9" max="9" width="12.140625" style="1" customWidth="1"/>
    <col min="10" max="10" width="11.7109375" style="1" customWidth="1"/>
    <col min="11" max="11" width="13.7109375" style="1" customWidth="1"/>
    <col min="12" max="12" width="1.85546875" style="1" customWidth="1"/>
    <col min="13" max="13" width="28.140625" style="1" customWidth="1"/>
    <col min="14" max="14" width="24.140625" style="1" customWidth="1"/>
    <col min="15" max="16384" width="9.140625" style="1"/>
  </cols>
  <sheetData>
    <row r="1" spans="1:15" ht="59.25" customHeight="1" x14ac:dyDescent="0.25">
      <c r="A1" s="389" t="s">
        <v>298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5" s="63" customFormat="1" ht="15.75" customHeight="1" x14ac:dyDescent="0.25">
      <c r="A2" s="256"/>
      <c r="B2" s="256"/>
      <c r="C2" s="256"/>
      <c r="D2" s="399" t="s">
        <v>0</v>
      </c>
      <c r="E2" s="399"/>
      <c r="F2" s="399"/>
      <c r="G2" s="399"/>
      <c r="H2" s="257"/>
      <c r="I2" s="258"/>
      <c r="J2" s="259"/>
      <c r="K2" s="260"/>
      <c r="L2" s="256"/>
    </row>
    <row r="3" spans="1:15" s="63" customFormat="1" ht="15.75" customHeight="1" thickBot="1" x14ac:dyDescent="0.3">
      <c r="A3" s="183"/>
      <c r="B3" s="183"/>
      <c r="C3" s="183"/>
      <c r="D3" s="400" t="s">
        <v>137</v>
      </c>
      <c r="E3" s="400"/>
      <c r="F3" s="400"/>
      <c r="G3" s="400"/>
      <c r="H3" s="261"/>
      <c r="I3" s="262"/>
      <c r="J3" s="263"/>
      <c r="K3" s="264"/>
      <c r="L3" s="183"/>
    </row>
    <row r="4" spans="1:15" ht="15.75" hidden="1" customHeight="1" thickBot="1" x14ac:dyDescent="0.3">
      <c r="A4" s="32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5" ht="42.75" customHeight="1" thickBot="1" x14ac:dyDescent="0.3">
      <c r="A5" s="33" t="s">
        <v>718</v>
      </c>
      <c r="B5" s="335"/>
      <c r="C5" s="336"/>
      <c r="D5" s="336"/>
      <c r="E5" s="336"/>
      <c r="F5" s="336"/>
      <c r="G5" s="336"/>
      <c r="H5" s="336"/>
      <c r="I5" s="336"/>
      <c r="J5" s="336"/>
      <c r="K5" s="336"/>
      <c r="L5" s="337"/>
    </row>
    <row r="6" spans="1:15" ht="42.75" customHeight="1" thickBot="1" x14ac:dyDescent="0.3">
      <c r="A6" s="33" t="s">
        <v>719</v>
      </c>
      <c r="B6" s="335"/>
      <c r="C6" s="336"/>
      <c r="D6" s="336"/>
      <c r="E6" s="336"/>
      <c r="F6" s="336"/>
      <c r="G6" s="336"/>
      <c r="H6" s="336"/>
      <c r="I6" s="336"/>
      <c r="J6" s="336"/>
      <c r="K6" s="336"/>
      <c r="L6" s="337"/>
    </row>
    <row r="7" spans="1:15" ht="59.25" customHeight="1" thickBot="1" x14ac:dyDescent="0.3">
      <c r="A7" s="33" t="s">
        <v>720</v>
      </c>
      <c r="B7" s="335"/>
      <c r="C7" s="336"/>
      <c r="D7" s="336"/>
      <c r="E7" s="336"/>
      <c r="F7" s="336"/>
      <c r="G7" s="336"/>
      <c r="H7" s="336"/>
      <c r="I7" s="336"/>
      <c r="J7" s="336"/>
      <c r="K7" s="336"/>
      <c r="L7" s="337"/>
    </row>
    <row r="8" spans="1:15" ht="97.5" customHeight="1" thickBot="1" x14ac:dyDescent="0.3">
      <c r="A8" s="233" t="s">
        <v>721</v>
      </c>
      <c r="B8" s="383"/>
      <c r="C8" s="384"/>
      <c r="D8" s="384"/>
      <c r="E8" s="384"/>
      <c r="F8" s="384"/>
      <c r="G8" s="384"/>
      <c r="H8" s="384"/>
      <c r="I8" s="384"/>
      <c r="J8" s="384"/>
      <c r="K8" s="384"/>
      <c r="L8" s="385"/>
    </row>
    <row r="9" spans="1:15" ht="42" customHeight="1" thickBot="1" x14ac:dyDescent="0.3">
      <c r="A9" s="33" t="s">
        <v>704</v>
      </c>
      <c r="B9" s="386"/>
      <c r="C9" s="387"/>
      <c r="D9" s="387"/>
      <c r="E9" s="387"/>
      <c r="F9" s="387"/>
      <c r="G9" s="387"/>
      <c r="H9" s="387"/>
      <c r="I9" s="387"/>
      <c r="J9" s="387"/>
      <c r="K9" s="387"/>
      <c r="L9" s="388"/>
    </row>
    <row r="10" spans="1:15" ht="42" customHeight="1" thickBot="1" x14ac:dyDescent="0.3">
      <c r="A10" s="33" t="s">
        <v>709</v>
      </c>
      <c r="B10" s="386"/>
      <c r="C10" s="387"/>
      <c r="D10" s="387"/>
      <c r="E10" s="387"/>
      <c r="F10" s="387"/>
      <c r="G10" s="387"/>
      <c r="H10" s="387"/>
      <c r="I10" s="387"/>
      <c r="J10" s="387"/>
      <c r="K10" s="387"/>
      <c r="L10" s="388"/>
      <c r="M10" s="269" t="str">
        <f>IF(O10&gt;3,"ОШИБКА! Отсрочка не более 3 лет!"," ")</f>
        <v xml:space="preserve"> </v>
      </c>
      <c r="O10" s="272">
        <f>B10</f>
        <v>0</v>
      </c>
    </row>
    <row r="11" spans="1:15" ht="60" customHeight="1" thickBot="1" x14ac:dyDescent="0.3">
      <c r="A11" s="33" t="s">
        <v>722</v>
      </c>
      <c r="B11" s="335"/>
      <c r="C11" s="336"/>
      <c r="D11" s="336"/>
      <c r="E11" s="336"/>
      <c r="F11" s="336"/>
      <c r="G11" s="336"/>
      <c r="H11" s="336"/>
      <c r="I11" s="336"/>
      <c r="J11" s="336"/>
      <c r="K11" s="336"/>
      <c r="L11" s="337"/>
      <c r="M11" s="269" t="str">
        <f>IF(Наименование_инициатора&gt;250000,"ОШИБКА!Сумма займа не более 250 000 тыс. рублей","")</f>
        <v/>
      </c>
      <c r="N11" s="269" t="str">
        <f>IF(Наименование_инициатора&lt;10000,"ОШИБКА!Сумма займа не может быть менее 10 000 тыс. рублей"," ")</f>
        <v>ОШИБКА!Сумма займа не может быть менее 10 000 тыс. рублей</v>
      </c>
    </row>
    <row r="12" spans="1:15" ht="47.25" customHeight="1" thickBot="1" x14ac:dyDescent="0.3">
      <c r="A12" s="233" t="s">
        <v>701</v>
      </c>
      <c r="B12" s="335"/>
      <c r="C12" s="336"/>
      <c r="D12" s="336"/>
      <c r="E12" s="336"/>
      <c r="F12" s="336"/>
      <c r="G12" s="336"/>
      <c r="H12" s="336"/>
      <c r="I12" s="336"/>
      <c r="J12" s="336"/>
      <c r="K12" s="336"/>
      <c r="L12" s="337"/>
      <c r="M12" s="328" t="str">
        <f>IF(B12&gt;15,"ОШИБКА!Срок заемного финансирования Фонда не более 15 лет"," ")</f>
        <v xml:space="preserve"> </v>
      </c>
      <c r="N12" s="329"/>
    </row>
    <row r="13" spans="1:15" ht="18" customHeight="1" thickBot="1" x14ac:dyDescent="0.3">
      <c r="A13" s="380" t="s">
        <v>724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5"/>
    </row>
    <row r="14" spans="1:15" ht="18" customHeight="1" thickBot="1" x14ac:dyDescent="0.3">
      <c r="A14" s="381"/>
      <c r="B14" s="46"/>
      <c r="C14" s="333"/>
      <c r="D14" s="334"/>
      <c r="E14" s="47"/>
      <c r="F14" s="47"/>
      <c r="G14" s="47"/>
      <c r="H14" s="47"/>
      <c r="I14" s="47"/>
      <c r="J14" s="47"/>
      <c r="K14" s="47"/>
      <c r="L14" s="48"/>
    </row>
    <row r="15" spans="1:15" ht="29.25" customHeight="1" thickBot="1" x14ac:dyDescent="0.3">
      <c r="A15" s="382"/>
      <c r="B15" s="49"/>
      <c r="C15" s="341" t="s">
        <v>723</v>
      </c>
      <c r="D15" s="341"/>
      <c r="E15" s="341"/>
      <c r="F15" s="341"/>
      <c r="G15" s="341"/>
      <c r="H15" s="341"/>
      <c r="I15" s="341"/>
      <c r="J15" s="341"/>
      <c r="K15" s="341"/>
      <c r="L15" s="51"/>
    </row>
    <row r="16" spans="1:15" ht="11.25" customHeight="1" thickBot="1" x14ac:dyDescent="0.3">
      <c r="A16" s="380" t="s">
        <v>702</v>
      </c>
      <c r="B16" s="52"/>
      <c r="C16" s="44"/>
      <c r="D16" s="44"/>
      <c r="E16" s="44"/>
      <c r="F16" s="44"/>
      <c r="G16" s="44"/>
      <c r="H16" s="44"/>
      <c r="I16" s="44"/>
      <c r="J16" s="44"/>
      <c r="K16" s="44"/>
      <c r="L16" s="45"/>
      <c r="O16" s="2"/>
    </row>
    <row r="17" spans="1:19" ht="15" customHeight="1" x14ac:dyDescent="0.25">
      <c r="A17" s="381"/>
      <c r="B17" s="53"/>
      <c r="C17" s="338" t="s">
        <v>7</v>
      </c>
      <c r="D17" s="339"/>
      <c r="E17" s="340"/>
      <c r="F17" s="54" t="s">
        <v>259</v>
      </c>
      <c r="G17" s="54">
        <v>2019</v>
      </c>
      <c r="H17" s="54">
        <v>2020</v>
      </c>
      <c r="I17" s="54">
        <v>2021</v>
      </c>
      <c r="J17" s="54">
        <v>2022</v>
      </c>
      <c r="K17" s="55" t="s">
        <v>8</v>
      </c>
      <c r="L17" s="56"/>
    </row>
    <row r="18" spans="1:19" ht="15.75" customHeight="1" thickBot="1" x14ac:dyDescent="0.3">
      <c r="A18" s="381"/>
      <c r="B18" s="57"/>
      <c r="C18" s="325" t="s">
        <v>9</v>
      </c>
      <c r="D18" s="326"/>
      <c r="E18" s="327"/>
      <c r="F18" s="153"/>
      <c r="G18" s="153"/>
      <c r="H18" s="153"/>
      <c r="I18" s="153"/>
      <c r="J18" s="173"/>
      <c r="K18" s="58">
        <f>SUM(F18:J18)</f>
        <v>0</v>
      </c>
      <c r="L18" s="56"/>
    </row>
    <row r="19" spans="1:19" ht="12.75" customHeight="1" thickBot="1" x14ac:dyDescent="0.3">
      <c r="A19" s="382"/>
      <c r="B19" s="59"/>
      <c r="C19" s="330" t="s">
        <v>727</v>
      </c>
      <c r="D19" s="330"/>
      <c r="E19" s="330"/>
      <c r="F19" s="330"/>
      <c r="G19" s="330"/>
      <c r="H19" s="330"/>
      <c r="I19" s="330"/>
      <c r="J19" s="330"/>
      <c r="K19" s="330"/>
      <c r="L19" s="60"/>
    </row>
    <row r="20" spans="1:19" ht="9.75" customHeight="1" thickBot="1" x14ac:dyDescent="0.3">
      <c r="A20" s="390" t="s">
        <v>725</v>
      </c>
      <c r="B20" s="393"/>
      <c r="C20" s="394"/>
      <c r="D20" s="394"/>
      <c r="E20" s="394"/>
      <c r="F20" s="394"/>
      <c r="G20" s="394"/>
      <c r="H20" s="394"/>
      <c r="I20" s="394"/>
      <c r="J20" s="394"/>
      <c r="K20" s="394"/>
      <c r="L20" s="395"/>
    </row>
    <row r="21" spans="1:19" ht="20.25" customHeight="1" thickBot="1" x14ac:dyDescent="0.3">
      <c r="A21" s="391"/>
      <c r="B21" s="61"/>
      <c r="C21" s="331">
        <f>инвестиции</f>
        <v>0</v>
      </c>
      <c r="D21" s="332"/>
      <c r="E21" s="47"/>
      <c r="F21" s="47"/>
      <c r="G21" s="47"/>
      <c r="H21" s="47"/>
      <c r="I21" s="47"/>
      <c r="J21" s="47"/>
      <c r="K21" s="47"/>
      <c r="L21" s="48"/>
    </row>
    <row r="22" spans="1:19" ht="27" customHeight="1" thickBot="1" x14ac:dyDescent="0.3">
      <c r="A22" s="392"/>
      <c r="B22" s="396"/>
      <c r="C22" s="397"/>
      <c r="D22" s="397"/>
      <c r="E22" s="397"/>
      <c r="F22" s="397"/>
      <c r="G22" s="397"/>
      <c r="H22" s="397"/>
      <c r="I22" s="397"/>
      <c r="J22" s="397"/>
      <c r="K22" s="397"/>
      <c r="L22" s="398"/>
    </row>
    <row r="23" spans="1:19" ht="5.25" customHeight="1" thickBot="1" x14ac:dyDescent="0.3">
      <c r="A23" s="380" t="s">
        <v>726</v>
      </c>
      <c r="B23" s="44"/>
      <c r="C23" s="324"/>
      <c r="D23" s="324"/>
      <c r="E23" s="324"/>
      <c r="F23" s="324"/>
      <c r="G23" s="324"/>
      <c r="H23" s="324"/>
      <c r="I23" s="324"/>
      <c r="J23" s="324"/>
      <c r="K23" s="324"/>
      <c r="L23" s="45"/>
    </row>
    <row r="24" spans="1:19" ht="21" customHeight="1" x14ac:dyDescent="0.25">
      <c r="A24" s="381"/>
      <c r="B24" s="62"/>
      <c r="C24" s="338" t="s">
        <v>7</v>
      </c>
      <c r="D24" s="339"/>
      <c r="E24" s="340"/>
      <c r="F24" s="54" t="s">
        <v>728</v>
      </c>
      <c r="G24" s="54">
        <v>2019</v>
      </c>
      <c r="H24" s="54">
        <v>2020</v>
      </c>
      <c r="I24" s="54">
        <v>2021</v>
      </c>
      <c r="J24" s="54">
        <v>2022</v>
      </c>
      <c r="K24" s="55" t="s">
        <v>8</v>
      </c>
      <c r="L24" s="43"/>
      <c r="M24" s="320" t="str">
        <f>IF(Наименование_инициатора&gt;0.8*C21,"ОШИБКА! Поле 'Сумма займа Фонда' заполнено не корректно, сумма займа  должна быть не более 80% от общей стоимости Проекта"," ")</f>
        <v xml:space="preserve"> </v>
      </c>
      <c r="N24" s="320"/>
      <c r="O24" s="320"/>
      <c r="P24" s="320"/>
    </row>
    <row r="25" spans="1:19" ht="16.5" customHeight="1" thickBot="1" x14ac:dyDescent="0.3">
      <c r="A25" s="381"/>
      <c r="B25" s="62"/>
      <c r="C25" s="325" t="s">
        <v>10</v>
      </c>
      <c r="D25" s="326"/>
      <c r="E25" s="327"/>
      <c r="F25" s="238"/>
      <c r="G25" s="238"/>
      <c r="H25" s="238"/>
      <c r="I25" s="238"/>
      <c r="J25" s="238"/>
      <c r="K25" s="230">
        <f>SUM(F25:J25)</f>
        <v>0</v>
      </c>
      <c r="L25" s="43"/>
      <c r="M25" s="320"/>
      <c r="N25" s="320"/>
      <c r="O25" s="320"/>
      <c r="P25" s="320"/>
    </row>
    <row r="26" spans="1:19" ht="15.75" customHeight="1" thickBot="1" x14ac:dyDescent="0.3">
      <c r="A26" s="382"/>
      <c r="B26" s="62"/>
      <c r="C26" s="62"/>
      <c r="D26" s="62"/>
      <c r="E26" s="62"/>
      <c r="F26" s="379" t="s">
        <v>729</v>
      </c>
      <c r="G26" s="379"/>
      <c r="H26" s="62"/>
      <c r="I26" s="62"/>
      <c r="J26" s="62"/>
      <c r="K26" s="62"/>
      <c r="L26" s="38"/>
      <c r="M26" s="320"/>
      <c r="N26" s="320"/>
      <c r="O26" s="320"/>
      <c r="P26" s="320"/>
    </row>
    <row r="27" spans="1:19" s="63" customFormat="1" ht="17.25" customHeight="1" x14ac:dyDescent="0.25">
      <c r="A27" s="373" t="s">
        <v>243</v>
      </c>
      <c r="B27" s="367"/>
      <c r="C27" s="368"/>
      <c r="D27" s="368"/>
      <c r="E27" s="368"/>
      <c r="F27" s="367" t="s">
        <v>294</v>
      </c>
      <c r="G27" s="368"/>
      <c r="H27" s="368"/>
      <c r="I27" s="321" t="s">
        <v>295</v>
      </c>
      <c r="J27" s="322"/>
      <c r="K27" s="323"/>
      <c r="L27" s="38"/>
      <c r="P27" s="351"/>
      <c r="Q27" s="351"/>
      <c r="R27" s="351"/>
      <c r="S27" s="351"/>
    </row>
    <row r="28" spans="1:19" s="63" customFormat="1" ht="17.25" customHeight="1" x14ac:dyDescent="0.25">
      <c r="A28" s="374"/>
      <c r="B28" s="345" t="s">
        <v>710</v>
      </c>
      <c r="C28" s="346"/>
      <c r="D28" s="346"/>
      <c r="E28" s="347"/>
      <c r="F28" s="348"/>
      <c r="G28" s="349"/>
      <c r="H28" s="350"/>
      <c r="I28" s="348"/>
      <c r="J28" s="349"/>
      <c r="K28" s="350"/>
      <c r="L28" s="38"/>
      <c r="P28" s="279"/>
      <c r="Q28" s="279"/>
      <c r="R28" s="279"/>
      <c r="S28" s="279"/>
    </row>
    <row r="29" spans="1:19" s="63" customFormat="1" ht="17.25" customHeight="1" x14ac:dyDescent="0.25">
      <c r="A29" s="374"/>
      <c r="B29" s="345" t="s">
        <v>229</v>
      </c>
      <c r="C29" s="346"/>
      <c r="D29" s="346"/>
      <c r="E29" s="347"/>
      <c r="F29" s="348"/>
      <c r="G29" s="349"/>
      <c r="H29" s="350"/>
      <c r="I29" s="342"/>
      <c r="J29" s="343"/>
      <c r="K29" s="344"/>
      <c r="L29" s="38"/>
      <c r="P29" s="249"/>
      <c r="Q29" s="249"/>
      <c r="R29" s="249"/>
      <c r="S29" s="249"/>
    </row>
    <row r="30" spans="1:19" s="63" customFormat="1" ht="31.5" customHeight="1" x14ac:dyDescent="0.25">
      <c r="A30" s="374"/>
      <c r="B30" s="367" t="s">
        <v>273</v>
      </c>
      <c r="C30" s="368"/>
      <c r="D30" s="368"/>
      <c r="E30" s="368"/>
      <c r="F30" s="354"/>
      <c r="G30" s="355"/>
      <c r="H30" s="356"/>
      <c r="I30" s="357"/>
      <c r="J30" s="358"/>
      <c r="K30" s="359"/>
      <c r="L30" s="38"/>
      <c r="M30" s="352" t="str">
        <f>IF(Наименование_инициатора&lt;=(F30+I30)," ","ОШИБКА! Сумма обеспечения менее суммы займа")</f>
        <v xml:space="preserve"> </v>
      </c>
      <c r="N30" s="352"/>
      <c r="O30" s="352"/>
      <c r="P30" s="352"/>
    </row>
    <row r="31" spans="1:19" s="63" customFormat="1" ht="28.5" customHeight="1" x14ac:dyDescent="0.25">
      <c r="A31" s="374"/>
      <c r="B31" s="367" t="s">
        <v>246</v>
      </c>
      <c r="C31" s="368"/>
      <c r="D31" s="368"/>
      <c r="E31" s="368"/>
      <c r="F31" s="376"/>
      <c r="G31" s="377"/>
      <c r="H31" s="378"/>
      <c r="I31" s="363"/>
      <c r="J31" s="364"/>
      <c r="K31" s="365"/>
      <c r="L31" s="38"/>
      <c r="M31" s="353" t="str">
        <f>IF(F31=0,"Не заполнен раздел!",IF(F31&lt;B12,"ОШИБКА!Срок банковской гарантии не соответствует сроку Займа",""))</f>
        <v>Не заполнен раздел!</v>
      </c>
      <c r="N31" s="353"/>
      <c r="O31" s="353"/>
      <c r="P31" s="353"/>
    </row>
    <row r="32" spans="1:19" s="63" customFormat="1" ht="29.25" customHeight="1" x14ac:dyDescent="0.25">
      <c r="A32" s="374"/>
      <c r="B32" s="367" t="s">
        <v>274</v>
      </c>
      <c r="C32" s="368"/>
      <c r="D32" s="368"/>
      <c r="E32" s="368"/>
      <c r="F32" s="376"/>
      <c r="G32" s="377"/>
      <c r="H32" s="378"/>
      <c r="I32" s="363"/>
      <c r="J32" s="364"/>
      <c r="K32" s="365"/>
      <c r="L32" s="38"/>
      <c r="M32" s="353" t="str">
        <f>IF(I31=0," ",IF(I31&lt;B12,"ОШИБКА!Срок банковской гарантии не соответствует сроку Займа",""))</f>
        <v xml:space="preserve"> </v>
      </c>
      <c r="N32" s="353"/>
      <c r="O32" s="353"/>
      <c r="P32" s="353"/>
    </row>
    <row r="33" spans="1:12" s="63" customFormat="1" ht="30.75" customHeight="1" x14ac:dyDescent="0.25">
      <c r="A33" s="375"/>
      <c r="B33" s="367" t="s">
        <v>230</v>
      </c>
      <c r="C33" s="368"/>
      <c r="D33" s="368"/>
      <c r="E33" s="368"/>
      <c r="F33" s="376"/>
      <c r="G33" s="377"/>
      <c r="H33" s="378"/>
      <c r="I33" s="363"/>
      <c r="J33" s="364"/>
      <c r="K33" s="365"/>
      <c r="L33" s="38"/>
    </row>
    <row r="34" spans="1:12" ht="15.75" customHeight="1" x14ac:dyDescent="0.25">
      <c r="A34" s="37" t="s">
        <v>717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12.75" customHeight="1" x14ac:dyDescent="0.25">
      <c r="A35" s="232" t="s">
        <v>275</v>
      </c>
      <c r="B35" s="39"/>
      <c r="C35" s="39"/>
      <c r="D35" s="239" t="s">
        <v>276</v>
      </c>
      <c r="E35" s="232" t="s">
        <v>277</v>
      </c>
      <c r="F35" s="39"/>
      <c r="G35" s="39"/>
      <c r="H35" s="38"/>
      <c r="I35" s="38"/>
      <c r="J35" s="38"/>
      <c r="K35" s="38"/>
      <c r="L35" s="38"/>
    </row>
    <row r="36" spans="1:12" ht="14.25" customHeight="1" x14ac:dyDescent="0.25">
      <c r="A36" s="232" t="s">
        <v>278</v>
      </c>
      <c r="B36" s="39"/>
      <c r="C36" s="239"/>
      <c r="D36" s="232" t="s">
        <v>277</v>
      </c>
      <c r="E36" s="39"/>
      <c r="F36" s="39"/>
      <c r="G36" s="39"/>
      <c r="H36" s="38"/>
      <c r="I36" s="38"/>
      <c r="J36" s="38"/>
      <c r="K36" s="38"/>
      <c r="L36" s="38"/>
    </row>
    <row r="37" spans="1:12" ht="13.5" customHeight="1" x14ac:dyDescent="0.25">
      <c r="A37" s="232" t="s">
        <v>279</v>
      </c>
      <c r="B37" s="39"/>
      <c r="C37" s="39"/>
      <c r="D37" s="239"/>
      <c r="E37" s="232" t="s">
        <v>280</v>
      </c>
      <c r="F37" s="39"/>
      <c r="G37" s="39"/>
      <c r="H37" s="38"/>
      <c r="I37" s="38"/>
      <c r="J37" s="38"/>
      <c r="K37" s="38"/>
      <c r="L37" s="38"/>
    </row>
    <row r="38" spans="1:12" ht="15.75" customHeight="1" x14ac:dyDescent="0.25">
      <c r="A38" s="372" t="s">
        <v>730</v>
      </c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8"/>
    </row>
    <row r="39" spans="1:12" ht="15.75" customHeight="1" thickBot="1" x14ac:dyDescent="0.3">
      <c r="A39" s="208" t="s">
        <v>247</v>
      </c>
      <c r="B39" s="6"/>
      <c r="C39" s="360" t="s">
        <v>12</v>
      </c>
      <c r="D39" s="360"/>
      <c r="E39" s="360"/>
      <c r="F39" s="360"/>
      <c r="G39" s="369" t="s">
        <v>247</v>
      </c>
      <c r="H39" s="370"/>
      <c r="I39" s="370"/>
      <c r="J39" s="370"/>
      <c r="K39" s="371"/>
      <c r="L39" s="28"/>
    </row>
    <row r="40" spans="1:12" ht="13.5" customHeight="1" x14ac:dyDescent="0.25">
      <c r="A40" s="34" t="s">
        <v>88</v>
      </c>
      <c r="B40" s="34"/>
      <c r="C40" s="361" t="s">
        <v>13</v>
      </c>
      <c r="D40" s="361"/>
      <c r="E40" s="361"/>
      <c r="F40" s="361"/>
      <c r="G40" s="34"/>
      <c r="H40" s="361" t="s">
        <v>14</v>
      </c>
      <c r="I40" s="361"/>
      <c r="J40" s="361"/>
      <c r="K40" s="35"/>
      <c r="L40" s="28"/>
    </row>
    <row r="41" spans="1:12" ht="13.5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35"/>
      <c r="L41" s="28"/>
    </row>
    <row r="42" spans="1:12" ht="13.5" customHeight="1" x14ac:dyDescent="0.25">
      <c r="A42" s="209" t="s">
        <v>87</v>
      </c>
      <c r="B42" s="209"/>
      <c r="C42" s="209"/>
      <c r="D42" s="209"/>
      <c r="E42" s="209"/>
      <c r="F42" s="209"/>
      <c r="G42" s="209"/>
      <c r="H42" s="209"/>
      <c r="I42" s="209"/>
      <c r="J42" s="209"/>
      <c r="K42" s="35"/>
      <c r="L42" s="28"/>
    </row>
    <row r="43" spans="1:12" ht="13.5" customHeight="1" x14ac:dyDescent="0.25">
      <c r="A43" s="209"/>
      <c r="B43" s="209"/>
      <c r="C43" s="209"/>
      <c r="D43" s="209"/>
      <c r="E43" s="209"/>
      <c r="F43" s="209"/>
      <c r="G43" s="209"/>
      <c r="H43" s="209"/>
      <c r="I43" s="209"/>
      <c r="J43" s="209"/>
      <c r="K43" s="35"/>
      <c r="L43" s="28"/>
    </row>
    <row r="44" spans="1:12" ht="30.75" customHeight="1" x14ac:dyDescent="0.25">
      <c r="A44" s="366"/>
      <c r="B44" s="366"/>
      <c r="C44" s="366"/>
      <c r="D44" s="366"/>
      <c r="E44" s="366"/>
      <c r="F44" s="366"/>
      <c r="G44" s="366"/>
      <c r="H44" s="366"/>
      <c r="I44" s="366"/>
      <c r="J44" s="366"/>
      <c r="K44" s="366"/>
      <c r="L44" s="28"/>
    </row>
    <row r="45" spans="1:12" ht="13.5" customHeight="1" x14ac:dyDescent="0.25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35"/>
      <c r="L45" s="28"/>
    </row>
    <row r="46" spans="1:12" ht="30" customHeight="1" x14ac:dyDescent="0.25">
      <c r="A46" s="209"/>
      <c r="B46" s="209"/>
      <c r="C46" s="360"/>
      <c r="D46" s="360"/>
      <c r="E46" s="360"/>
      <c r="F46" s="360"/>
      <c r="G46" s="362"/>
      <c r="H46" s="362"/>
      <c r="I46" s="362"/>
      <c r="J46" s="362"/>
      <c r="K46" s="362"/>
      <c r="L46" s="28"/>
    </row>
    <row r="47" spans="1:12" ht="13.5" customHeight="1" x14ac:dyDescent="0.25">
      <c r="A47" s="209"/>
      <c r="B47" s="209"/>
      <c r="C47" s="361"/>
      <c r="D47" s="361"/>
      <c r="E47" s="361"/>
      <c r="F47" s="361"/>
      <c r="G47" s="209"/>
      <c r="H47" s="361"/>
      <c r="I47" s="361"/>
      <c r="J47" s="361"/>
      <c r="K47" s="35"/>
      <c r="L47" s="28"/>
    </row>
    <row r="48" spans="1:12" ht="21" customHeight="1" x14ac:dyDescent="0.25">
      <c r="A48" s="36"/>
      <c r="B48" s="30"/>
      <c r="C48" s="30"/>
      <c r="D48" s="30"/>
      <c r="E48" s="30"/>
      <c r="F48" s="30"/>
      <c r="G48" s="4"/>
      <c r="H48" s="4"/>
      <c r="I48" s="4"/>
      <c r="J48" s="4"/>
      <c r="K48" s="40"/>
      <c r="L48" s="30"/>
    </row>
    <row r="49" spans="1:12" ht="15.75" customHeight="1" x14ac:dyDescent="0.25">
      <c r="A49" s="10"/>
      <c r="B49" s="3"/>
      <c r="C49" s="3"/>
      <c r="D49" s="3"/>
      <c r="E49" s="3"/>
      <c r="F49" s="3"/>
      <c r="G49" s="3"/>
      <c r="H49" s="3"/>
      <c r="I49" s="3"/>
      <c r="J49" s="3"/>
      <c r="K49" s="3"/>
      <c r="L49" s="7"/>
    </row>
    <row r="50" spans="1:12" ht="15.75" customHeight="1" x14ac:dyDescent="0.25">
      <c r="A50" s="10"/>
      <c r="B50" s="3"/>
      <c r="C50" s="3"/>
      <c r="D50" s="3"/>
      <c r="E50" s="3"/>
      <c r="F50" s="3"/>
      <c r="G50" s="3"/>
      <c r="L50" s="3"/>
    </row>
    <row r="51" spans="1:12" ht="15.75" customHeight="1" x14ac:dyDescent="0.25">
      <c r="A51" s="1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 x14ac:dyDescent="0.25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x14ac:dyDescent="0.25">
      <c r="A53" s="1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x14ac:dyDescent="0.25">
      <c r="A54" s="1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</sheetData>
  <sheetProtection algorithmName="SHA-512" hashValue="/VQoopu/UR/BG8c3DoFGajzJ6mmFso8o17Kw+Ch4IVjzKSiUdRDqKp4OC7vAK/JdiJSRHCq3kgvEJZHQIp6PQA==" saltValue="DvdJKn8wd9SX2ciZo4Zz6A==" spinCount="100000" sheet="1" formatCells="0" formatRows="0" deleteColumns="0" deleteRows="0" selectLockedCells="1"/>
  <mergeCells count="65">
    <mergeCell ref="A23:A26"/>
    <mergeCell ref="B8:L8"/>
    <mergeCell ref="B9:L9"/>
    <mergeCell ref="A1:L1"/>
    <mergeCell ref="A13:A15"/>
    <mergeCell ref="A16:A19"/>
    <mergeCell ref="A20:A22"/>
    <mergeCell ref="B20:L20"/>
    <mergeCell ref="B22:L22"/>
    <mergeCell ref="D2:G2"/>
    <mergeCell ref="D3:G3"/>
    <mergeCell ref="B5:L5"/>
    <mergeCell ref="B11:L11"/>
    <mergeCell ref="B6:L6"/>
    <mergeCell ref="B7:L7"/>
    <mergeCell ref="B10:L10"/>
    <mergeCell ref="F33:H33"/>
    <mergeCell ref="F32:H32"/>
    <mergeCell ref="F31:H31"/>
    <mergeCell ref="F29:H29"/>
    <mergeCell ref="C24:E24"/>
    <mergeCell ref="F27:H27"/>
    <mergeCell ref="B27:E27"/>
    <mergeCell ref="B30:E30"/>
    <mergeCell ref="B31:E31"/>
    <mergeCell ref="B29:E29"/>
    <mergeCell ref="F26:G26"/>
    <mergeCell ref="C25:E25"/>
    <mergeCell ref="C46:F46"/>
    <mergeCell ref="C47:F47"/>
    <mergeCell ref="G46:K46"/>
    <mergeCell ref="H47:J47"/>
    <mergeCell ref="I33:K33"/>
    <mergeCell ref="A44:K44"/>
    <mergeCell ref="B33:E33"/>
    <mergeCell ref="C40:F40"/>
    <mergeCell ref="H40:J40"/>
    <mergeCell ref="C39:F39"/>
    <mergeCell ref="G39:K39"/>
    <mergeCell ref="A38:K38"/>
    <mergeCell ref="A27:A33"/>
    <mergeCell ref="I31:K31"/>
    <mergeCell ref="I32:K32"/>
    <mergeCell ref="B32:E32"/>
    <mergeCell ref="M30:P30"/>
    <mergeCell ref="M32:P32"/>
    <mergeCell ref="M31:P31"/>
    <mergeCell ref="F30:H30"/>
    <mergeCell ref="I30:K30"/>
    <mergeCell ref="I29:K29"/>
    <mergeCell ref="B28:E28"/>
    <mergeCell ref="F28:H28"/>
    <mergeCell ref="I28:K28"/>
    <mergeCell ref="P27:S27"/>
    <mergeCell ref="M24:P26"/>
    <mergeCell ref="I27:K27"/>
    <mergeCell ref="C23:K23"/>
    <mergeCell ref="C18:E18"/>
    <mergeCell ref="M12:N12"/>
    <mergeCell ref="C19:K19"/>
    <mergeCell ref="C21:D21"/>
    <mergeCell ref="C14:D14"/>
    <mergeCell ref="B12:L12"/>
    <mergeCell ref="C17:E17"/>
    <mergeCell ref="C15:K15"/>
  </mergeCells>
  <conditionalFormatting sqref="C21 K25">
    <cfRule type="cellIs" dxfId="50" priority="37" operator="equal">
      <formula>0</formula>
    </cfRule>
  </conditionalFormatting>
  <conditionalFormatting sqref="G48 C14 F18:J18 B5:L9 F25:J25 B11:L12">
    <cfRule type="containsBlanks" dxfId="49" priority="35">
      <formula>LEN(TRIM(B5))=0</formula>
    </cfRule>
  </conditionalFormatting>
  <conditionalFormatting sqref="G46:K46">
    <cfRule type="containsText" dxfId="48" priority="5" operator="containsText" text="_">
      <formula>NOT(ISERROR(SEARCH("_",G46)))</formula>
    </cfRule>
  </conditionalFormatting>
  <conditionalFormatting sqref="A39">
    <cfRule type="containsBlanks" dxfId="47" priority="4">
      <formula>LEN(TRIM(A39))=0</formula>
    </cfRule>
  </conditionalFormatting>
  <conditionalFormatting sqref="G39">
    <cfRule type="containsBlanks" dxfId="46" priority="3">
      <formula>LEN(TRIM(G39))=0</formula>
    </cfRule>
  </conditionalFormatting>
  <conditionalFormatting sqref="B10:L10">
    <cfRule type="containsBlanks" dxfId="45" priority="1">
      <formula>LEN(TRIM(B10))=0</formula>
    </cfRule>
  </conditionalFormatting>
  <dataValidations count="4">
    <dataValidation type="whole" operator="greaterThan" allowBlank="1" showInputMessage="1" showErrorMessage="1" sqref="F18:J18">
      <formula1>-1</formula1>
    </dataValidation>
    <dataValidation type="decimal" operator="greaterThan" allowBlank="1" showInputMessage="1" showErrorMessage="1" sqref="F25:J25">
      <formula1>-1</formula1>
    </dataValidation>
    <dataValidation type="list" allowBlank="1" showInputMessage="1" showErrorMessage="1" sqref="B7:L7">
      <formula1>Регион</formula1>
    </dataValidation>
    <dataValidation type="list" allowBlank="1" showInputMessage="1" showErrorMessage="1" sqref="F28:H28 I28:K28">
      <formula1>"Заявка подана,Заявка не подана,Оферта есть"</formula1>
    </dataValidation>
  </dataValidations>
  <pageMargins left="0.23622047244094491" right="0.23622047244094491" top="0" bottom="0" header="0" footer="0"/>
  <pageSetup paperSize="9" scale="70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CC"/>
    <pageSetUpPr fitToPage="1"/>
  </sheetPr>
  <dimension ref="A1:M108"/>
  <sheetViews>
    <sheetView view="pageBreakPreview" topLeftCell="A82" zoomScale="85" zoomScaleNormal="100" zoomScaleSheetLayoutView="85" workbookViewId="0">
      <selection activeCell="M50" sqref="M50"/>
    </sheetView>
  </sheetViews>
  <sheetFormatPr defaultColWidth="9.140625" defaultRowHeight="15" x14ac:dyDescent="0.25"/>
  <cols>
    <col min="1" max="1" width="4" style="5" customWidth="1"/>
    <col min="2" max="2" width="5.140625" style="5" customWidth="1"/>
    <col min="3" max="3" width="9.140625" style="5"/>
    <col min="4" max="4" width="14.7109375" style="5" customWidth="1"/>
    <col min="5" max="5" width="11.28515625" style="5" customWidth="1"/>
    <col min="6" max="6" width="9.140625" style="5"/>
    <col min="7" max="7" width="11.85546875" style="5" bestFit="1" customWidth="1"/>
    <col min="8" max="10" width="9.140625" style="5"/>
    <col min="11" max="11" width="11.28515625" style="5" customWidth="1"/>
    <col min="12" max="12" width="10.140625" style="5" customWidth="1"/>
    <col min="13" max="13" width="9.7109375" style="5" customWidth="1"/>
    <col min="14" max="19" width="9.140625" style="5"/>
    <col min="20" max="20" width="9.140625" style="5" customWidth="1"/>
    <col min="21" max="16384" width="9.140625" style="5"/>
  </cols>
  <sheetData>
    <row r="1" spans="1:13" ht="15" customHeight="1" x14ac:dyDescent="0.25">
      <c r="A1" s="64"/>
      <c r="B1" s="64"/>
      <c r="C1" s="64"/>
      <c r="D1" s="64"/>
      <c r="E1" s="64"/>
      <c r="F1" s="64"/>
      <c r="G1" s="64"/>
      <c r="H1" s="506"/>
      <c r="I1" s="506"/>
      <c r="J1" s="506"/>
      <c r="K1" s="506"/>
      <c r="L1" s="506"/>
      <c r="M1" s="506"/>
    </row>
    <row r="2" spans="1:13" x14ac:dyDescent="0.25">
      <c r="A2" s="399" t="s">
        <v>15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3" spans="1:13" ht="15.75" customHeight="1" thickBot="1" x14ac:dyDescent="0.3">
      <c r="A3" s="511" t="s">
        <v>731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</row>
    <row r="4" spans="1:13" ht="16.5" customHeight="1" x14ac:dyDescent="0.25">
      <c r="A4" s="522" t="s">
        <v>718</v>
      </c>
      <c r="B4" s="523"/>
      <c r="C4" s="523"/>
      <c r="D4" s="524"/>
      <c r="E4" s="514">
        <f>Паспорт!B5</f>
        <v>0</v>
      </c>
      <c r="F4" s="515"/>
      <c r="G4" s="515"/>
      <c r="H4" s="515"/>
      <c r="I4" s="515"/>
      <c r="J4" s="516"/>
      <c r="K4" s="41" t="s">
        <v>16</v>
      </c>
      <c r="L4" s="512"/>
      <c r="M4" s="513"/>
    </row>
    <row r="5" spans="1:13" ht="36.75" customHeight="1" thickBot="1" x14ac:dyDescent="0.3">
      <c r="A5" s="525"/>
      <c r="B5" s="526"/>
      <c r="C5" s="526"/>
      <c r="D5" s="527"/>
      <c r="E5" s="517"/>
      <c r="F5" s="518"/>
      <c r="G5" s="518"/>
      <c r="H5" s="518"/>
      <c r="I5" s="518"/>
      <c r="J5" s="519"/>
      <c r="K5" s="42" t="s">
        <v>272</v>
      </c>
      <c r="L5" s="520"/>
      <c r="M5" s="521"/>
    </row>
    <row r="6" spans="1:13" s="1" customFormat="1" ht="16.5" customHeight="1" x14ac:dyDescent="0.25">
      <c r="A6" s="411" t="s">
        <v>732</v>
      </c>
      <c r="B6" s="412"/>
      <c r="C6" s="412"/>
      <c r="D6" s="413"/>
      <c r="E6" s="528" t="s">
        <v>78</v>
      </c>
      <c r="F6" s="529"/>
      <c r="G6" s="529"/>
      <c r="H6" s="529"/>
      <c r="I6" s="529"/>
      <c r="J6" s="529"/>
      <c r="K6" s="529"/>
      <c r="L6" s="529"/>
      <c r="M6" s="530"/>
    </row>
    <row r="7" spans="1:13" s="1" customFormat="1" ht="16.5" customHeight="1" thickBot="1" x14ac:dyDescent="0.3">
      <c r="A7" s="414"/>
      <c r="B7" s="415"/>
      <c r="C7" s="415"/>
      <c r="D7" s="416"/>
      <c r="E7" s="447"/>
      <c r="F7" s="448"/>
      <c r="G7" s="448"/>
      <c r="H7" s="448"/>
      <c r="I7" s="448"/>
      <c r="J7" s="448"/>
      <c r="K7" s="448"/>
      <c r="L7" s="448"/>
      <c r="M7" s="449"/>
    </row>
    <row r="8" spans="1:13" s="1" customFormat="1" ht="16.5" customHeight="1" thickBot="1" x14ac:dyDescent="0.3">
      <c r="A8" s="414"/>
      <c r="B8" s="415"/>
      <c r="C8" s="415"/>
      <c r="D8" s="416"/>
      <c r="E8" s="533" t="s">
        <v>1</v>
      </c>
      <c r="F8" s="534"/>
      <c r="G8" s="534"/>
      <c r="H8" s="534"/>
      <c r="I8" s="534"/>
      <c r="J8" s="534"/>
      <c r="K8" s="534"/>
      <c r="L8" s="534"/>
      <c r="M8" s="535"/>
    </row>
    <row r="9" spans="1:13" s="1" customFormat="1" ht="16.5" customHeight="1" thickBot="1" x14ac:dyDescent="0.3">
      <c r="A9" s="414"/>
      <c r="B9" s="415"/>
      <c r="C9" s="415"/>
      <c r="D9" s="416"/>
      <c r="E9" s="536"/>
      <c r="F9" s="537"/>
      <c r="G9" s="537"/>
      <c r="H9" s="537"/>
      <c r="I9" s="537"/>
      <c r="J9" s="537"/>
      <c r="K9" s="537"/>
      <c r="L9" s="537"/>
      <c r="M9" s="538"/>
    </row>
    <row r="10" spans="1:13" s="1" customFormat="1" ht="16.5" customHeight="1" x14ac:dyDescent="0.25">
      <c r="A10" s="414"/>
      <c r="B10" s="415"/>
      <c r="C10" s="415"/>
      <c r="D10" s="416"/>
      <c r="E10" s="441" t="s">
        <v>2</v>
      </c>
      <c r="F10" s="442"/>
      <c r="G10" s="442"/>
      <c r="H10" s="442"/>
      <c r="I10" s="442"/>
      <c r="J10" s="442"/>
      <c r="K10" s="442"/>
      <c r="L10" s="442"/>
      <c r="M10" s="443"/>
    </row>
    <row r="11" spans="1:13" s="1" customFormat="1" ht="46.5" customHeight="1" thickBot="1" x14ac:dyDescent="0.3">
      <c r="A11" s="414"/>
      <c r="B11" s="415"/>
      <c r="C11" s="415"/>
      <c r="D11" s="416"/>
      <c r="E11" s="541"/>
      <c r="F11" s="542"/>
      <c r="G11" s="542"/>
      <c r="H11" s="542"/>
      <c r="I11" s="542"/>
      <c r="J11" s="542"/>
      <c r="K11" s="542"/>
      <c r="L11" s="542"/>
      <c r="M11" s="543"/>
    </row>
    <row r="12" spans="1:13" s="1" customFormat="1" ht="18" customHeight="1" x14ac:dyDescent="0.25">
      <c r="A12" s="414"/>
      <c r="B12" s="415"/>
      <c r="C12" s="415"/>
      <c r="D12" s="416"/>
      <c r="E12" s="441" t="s">
        <v>749</v>
      </c>
      <c r="F12" s="442"/>
      <c r="G12" s="442"/>
      <c r="H12" s="442"/>
      <c r="I12" s="442"/>
      <c r="J12" s="442"/>
      <c r="K12" s="442"/>
      <c r="L12" s="442"/>
      <c r="M12" s="443"/>
    </row>
    <row r="13" spans="1:13" s="1" customFormat="1" ht="46.5" customHeight="1" thickBot="1" x14ac:dyDescent="0.3">
      <c r="A13" s="414"/>
      <c r="B13" s="415"/>
      <c r="C13" s="415"/>
      <c r="D13" s="416"/>
      <c r="E13" s="444"/>
      <c r="F13" s="445"/>
      <c r="G13" s="445"/>
      <c r="H13" s="445"/>
      <c r="I13" s="445"/>
      <c r="J13" s="445"/>
      <c r="K13" s="445"/>
      <c r="L13" s="445"/>
      <c r="M13" s="446"/>
    </row>
    <row r="14" spans="1:13" s="1" customFormat="1" ht="19.5" customHeight="1" x14ac:dyDescent="0.25">
      <c r="A14" s="414"/>
      <c r="B14" s="415"/>
      <c r="C14" s="415"/>
      <c r="D14" s="416"/>
      <c r="E14" s="441" t="s">
        <v>733</v>
      </c>
      <c r="F14" s="442"/>
      <c r="G14" s="442"/>
      <c r="H14" s="442"/>
      <c r="I14" s="442"/>
      <c r="J14" s="442"/>
      <c r="K14" s="442"/>
      <c r="L14" s="442"/>
      <c r="M14" s="443"/>
    </row>
    <row r="15" spans="1:13" s="1" customFormat="1" ht="16.5" customHeight="1" x14ac:dyDescent="0.25">
      <c r="A15" s="414"/>
      <c r="B15" s="415"/>
      <c r="C15" s="415"/>
      <c r="D15" s="416"/>
      <c r="E15" s="460" t="s">
        <v>138</v>
      </c>
      <c r="F15" s="461"/>
      <c r="G15" s="463"/>
      <c r="H15" s="463"/>
      <c r="I15" s="463"/>
      <c r="J15" s="458"/>
      <c r="K15" s="458"/>
      <c r="L15" s="458"/>
      <c r="M15" s="459"/>
    </row>
    <row r="16" spans="1:13" s="1" customFormat="1" ht="18.75" customHeight="1" x14ac:dyDescent="0.25">
      <c r="A16" s="414"/>
      <c r="B16" s="415"/>
      <c r="C16" s="415"/>
      <c r="D16" s="416"/>
      <c r="E16" s="460"/>
      <c r="F16" s="461"/>
      <c r="G16" s="539" t="s">
        <v>3</v>
      </c>
      <c r="H16" s="539"/>
      <c r="I16" s="539"/>
      <c r="J16" s="539" t="s">
        <v>4</v>
      </c>
      <c r="K16" s="539"/>
      <c r="L16" s="539"/>
      <c r="M16" s="540"/>
    </row>
    <row r="17" spans="1:13" s="1" customFormat="1" ht="19.5" customHeight="1" thickBot="1" x14ac:dyDescent="0.3">
      <c r="A17" s="414"/>
      <c r="B17" s="415"/>
      <c r="C17" s="415"/>
      <c r="D17" s="416"/>
      <c r="E17" s="531" t="s">
        <v>5</v>
      </c>
      <c r="F17" s="532"/>
      <c r="G17" s="462"/>
      <c r="H17" s="462"/>
      <c r="I17" s="8" t="s">
        <v>6</v>
      </c>
      <c r="J17" s="464"/>
      <c r="K17" s="462"/>
      <c r="L17" s="462"/>
      <c r="M17" s="465"/>
    </row>
    <row r="18" spans="1:13" s="1" customFormat="1" ht="15.75" customHeight="1" x14ac:dyDescent="0.25">
      <c r="A18" s="475" t="s">
        <v>692</v>
      </c>
      <c r="B18" s="476"/>
      <c r="C18" s="476"/>
      <c r="D18" s="477"/>
      <c r="E18" s="559" t="s">
        <v>261</v>
      </c>
      <c r="F18" s="560"/>
      <c r="G18" s="560"/>
      <c r="H18" s="560"/>
      <c r="I18" s="560"/>
      <c r="J18" s="560"/>
      <c r="K18" s="561"/>
      <c r="L18" s="509" t="s">
        <v>16</v>
      </c>
      <c r="M18" s="510"/>
    </row>
    <row r="19" spans="1:13" s="1" customFormat="1" ht="15.75" customHeight="1" x14ac:dyDescent="0.25">
      <c r="A19" s="478"/>
      <c r="B19" s="479"/>
      <c r="C19" s="479"/>
      <c r="D19" s="480"/>
      <c r="E19" s="553"/>
      <c r="F19" s="554"/>
      <c r="G19" s="554"/>
      <c r="H19" s="554"/>
      <c r="I19" s="554"/>
      <c r="J19" s="554"/>
      <c r="K19" s="555"/>
      <c r="L19" s="471"/>
      <c r="M19" s="472"/>
    </row>
    <row r="20" spans="1:13" s="1" customFormat="1" ht="15.75" customHeight="1" x14ac:dyDescent="0.25">
      <c r="A20" s="478"/>
      <c r="B20" s="479"/>
      <c r="C20" s="479"/>
      <c r="D20" s="480"/>
      <c r="E20" s="553"/>
      <c r="F20" s="554"/>
      <c r="G20" s="554"/>
      <c r="H20" s="554"/>
      <c r="I20" s="554"/>
      <c r="J20" s="554"/>
      <c r="K20" s="555"/>
      <c r="L20" s="471"/>
      <c r="M20" s="472"/>
    </row>
    <row r="21" spans="1:13" s="1" customFormat="1" ht="15.75" customHeight="1" x14ac:dyDescent="0.25">
      <c r="A21" s="478"/>
      <c r="B21" s="479"/>
      <c r="C21" s="479"/>
      <c r="D21" s="480"/>
      <c r="E21" s="553"/>
      <c r="F21" s="554"/>
      <c r="G21" s="554"/>
      <c r="H21" s="554"/>
      <c r="I21" s="554"/>
      <c r="J21" s="554"/>
      <c r="K21" s="555"/>
      <c r="L21" s="450"/>
      <c r="M21" s="451"/>
    </row>
    <row r="22" spans="1:13" s="1" customFormat="1" ht="15.75" customHeight="1" x14ac:dyDescent="0.25">
      <c r="A22" s="478"/>
      <c r="B22" s="479"/>
      <c r="C22" s="479"/>
      <c r="D22" s="480"/>
      <c r="E22" s="553"/>
      <c r="F22" s="554"/>
      <c r="G22" s="554"/>
      <c r="H22" s="554"/>
      <c r="I22" s="554"/>
      <c r="J22" s="554"/>
      <c r="K22" s="555"/>
      <c r="L22" s="450"/>
      <c r="M22" s="451"/>
    </row>
    <row r="23" spans="1:13" s="1" customFormat="1" ht="18" customHeight="1" thickBot="1" x14ac:dyDescent="0.3">
      <c r="A23" s="481"/>
      <c r="B23" s="482"/>
      <c r="C23" s="482"/>
      <c r="D23" s="483"/>
      <c r="E23" s="557"/>
      <c r="F23" s="453"/>
      <c r="G23" s="453"/>
      <c r="H23" s="453"/>
      <c r="I23" s="453"/>
      <c r="J23" s="453"/>
      <c r="K23" s="558"/>
      <c r="L23" s="471"/>
      <c r="M23" s="472"/>
    </row>
    <row r="24" spans="1:13" ht="28.5" customHeight="1" x14ac:dyDescent="0.25">
      <c r="A24" s="544" t="s">
        <v>734</v>
      </c>
      <c r="B24" s="545"/>
      <c r="C24" s="545"/>
      <c r="D24" s="546"/>
      <c r="E24" s="15" t="s">
        <v>711</v>
      </c>
      <c r="F24" s="454" t="s">
        <v>79</v>
      </c>
      <c r="G24" s="455"/>
      <c r="H24" s="455"/>
      <c r="I24" s="455"/>
      <c r="J24" s="455"/>
      <c r="K24" s="455"/>
      <c r="L24" s="509" t="s">
        <v>16</v>
      </c>
      <c r="M24" s="510"/>
    </row>
    <row r="25" spans="1:13" ht="15.75" x14ac:dyDescent="0.25">
      <c r="A25" s="544"/>
      <c r="B25" s="545"/>
      <c r="C25" s="545"/>
      <c r="D25" s="546"/>
      <c r="E25" s="206"/>
      <c r="F25" s="452"/>
      <c r="G25" s="453"/>
      <c r="H25" s="453"/>
      <c r="I25" s="453"/>
      <c r="J25" s="453"/>
      <c r="K25" s="453"/>
      <c r="L25" s="452"/>
      <c r="M25" s="508"/>
    </row>
    <row r="26" spans="1:13" ht="15" customHeight="1" x14ac:dyDescent="0.25">
      <c r="A26" s="544"/>
      <c r="B26" s="545"/>
      <c r="C26" s="545"/>
      <c r="D26" s="546"/>
      <c r="E26" s="207"/>
      <c r="F26" s="450"/>
      <c r="G26" s="451"/>
      <c r="H26" s="451"/>
      <c r="I26" s="451"/>
      <c r="J26" s="451"/>
      <c r="K26" s="451"/>
      <c r="L26" s="450"/>
      <c r="M26" s="507"/>
    </row>
    <row r="27" spans="1:13" ht="17.25" customHeight="1" x14ac:dyDescent="0.25">
      <c r="A27" s="544"/>
      <c r="B27" s="545"/>
      <c r="C27" s="545"/>
      <c r="D27" s="546"/>
      <c r="E27" s="154"/>
      <c r="F27" s="450"/>
      <c r="G27" s="451"/>
      <c r="H27" s="451"/>
      <c r="I27" s="451"/>
      <c r="J27" s="451"/>
      <c r="K27" s="556"/>
      <c r="L27" s="450"/>
      <c r="M27" s="507"/>
    </row>
    <row r="28" spans="1:13" ht="14.25" customHeight="1" x14ac:dyDescent="0.25">
      <c r="A28" s="544"/>
      <c r="B28" s="545"/>
      <c r="C28" s="545"/>
      <c r="D28" s="546"/>
      <c r="E28" s="154"/>
      <c r="F28" s="450"/>
      <c r="G28" s="451"/>
      <c r="H28" s="451"/>
      <c r="I28" s="451"/>
      <c r="J28" s="451"/>
      <c r="K28" s="556"/>
      <c r="L28" s="450"/>
      <c r="M28" s="507"/>
    </row>
    <row r="29" spans="1:13" ht="15" customHeight="1" x14ac:dyDescent="0.25">
      <c r="A29" s="544"/>
      <c r="B29" s="545"/>
      <c r="C29" s="545"/>
      <c r="D29" s="546"/>
      <c r="E29" s="154"/>
      <c r="F29" s="450"/>
      <c r="G29" s="451"/>
      <c r="H29" s="451"/>
      <c r="I29" s="451"/>
      <c r="J29" s="451"/>
      <c r="K29" s="451"/>
      <c r="L29" s="450"/>
      <c r="M29" s="507"/>
    </row>
    <row r="30" spans="1:13" ht="16.5" thickBot="1" x14ac:dyDescent="0.3">
      <c r="A30" s="544"/>
      <c r="B30" s="545"/>
      <c r="C30" s="545"/>
      <c r="D30" s="546"/>
      <c r="E30" s="155"/>
      <c r="F30" s="471"/>
      <c r="G30" s="472"/>
      <c r="H30" s="472"/>
      <c r="I30" s="472"/>
      <c r="J30" s="472"/>
      <c r="K30" s="472"/>
      <c r="L30" s="473"/>
      <c r="M30" s="474"/>
    </row>
    <row r="31" spans="1:13" ht="6" customHeight="1" thickBot="1" x14ac:dyDescent="0.3">
      <c r="A31" s="411" t="s">
        <v>292</v>
      </c>
      <c r="B31" s="412"/>
      <c r="C31" s="412"/>
      <c r="D31" s="413"/>
      <c r="E31" s="16"/>
      <c r="F31" s="17"/>
      <c r="G31" s="17"/>
      <c r="H31" s="17"/>
      <c r="I31" s="17"/>
      <c r="J31" s="17"/>
      <c r="K31" s="17"/>
      <c r="L31" s="16"/>
      <c r="M31" s="18"/>
    </row>
    <row r="32" spans="1:13" ht="15.75" customHeight="1" thickBot="1" x14ac:dyDescent="0.3">
      <c r="A32" s="414"/>
      <c r="B32" s="415"/>
      <c r="C32" s="415"/>
      <c r="D32" s="416"/>
      <c r="E32" s="19"/>
      <c r="F32" s="420" t="s">
        <v>17</v>
      </c>
      <c r="G32" s="421"/>
      <c r="H32" s="20">
        <v>2016</v>
      </c>
      <c r="I32" s="20">
        <v>2017</v>
      </c>
      <c r="J32" s="20">
        <v>2018</v>
      </c>
      <c r="K32" s="241"/>
      <c r="L32" s="19"/>
      <c r="M32" s="35"/>
    </row>
    <row r="33" spans="1:13" ht="29.25" customHeight="1" x14ac:dyDescent="0.25">
      <c r="A33" s="414"/>
      <c r="B33" s="415"/>
      <c r="C33" s="415"/>
      <c r="D33" s="416"/>
      <c r="E33" s="19"/>
      <c r="F33" s="422" t="s">
        <v>64</v>
      </c>
      <c r="G33" s="423"/>
      <c r="H33" s="243"/>
      <c r="I33" s="243"/>
      <c r="J33" s="243"/>
      <c r="K33" s="244"/>
      <c r="L33" s="19"/>
      <c r="M33" s="35"/>
    </row>
    <row r="34" spans="1:13" ht="15.75" customHeight="1" x14ac:dyDescent="0.25">
      <c r="A34" s="414"/>
      <c r="B34" s="415"/>
      <c r="C34" s="415"/>
      <c r="D34" s="416"/>
      <c r="E34" s="19"/>
      <c r="F34" s="549" t="s">
        <v>63</v>
      </c>
      <c r="G34" s="550"/>
      <c r="H34" s="245"/>
      <c r="I34" s="245"/>
      <c r="J34" s="245"/>
      <c r="K34" s="246"/>
      <c r="L34" s="19"/>
      <c r="M34" s="35"/>
    </row>
    <row r="35" spans="1:13" ht="15.75" customHeight="1" x14ac:dyDescent="0.25">
      <c r="A35" s="414"/>
      <c r="B35" s="415"/>
      <c r="C35" s="415"/>
      <c r="D35" s="416"/>
      <c r="E35" s="19"/>
      <c r="F35" s="549" t="s">
        <v>18</v>
      </c>
      <c r="G35" s="550"/>
      <c r="H35" s="245"/>
      <c r="I35" s="245"/>
      <c r="J35" s="245"/>
      <c r="K35" s="246"/>
      <c r="L35" s="19"/>
      <c r="M35" s="35"/>
    </row>
    <row r="36" spans="1:13" ht="15.75" customHeight="1" x14ac:dyDescent="0.25">
      <c r="A36" s="414"/>
      <c r="B36" s="415"/>
      <c r="C36" s="415"/>
      <c r="D36" s="416"/>
      <c r="E36" s="19"/>
      <c r="F36" s="549" t="s">
        <v>19</v>
      </c>
      <c r="G36" s="550"/>
      <c r="H36" s="245"/>
      <c r="I36" s="245"/>
      <c r="J36" s="245"/>
      <c r="K36" s="246"/>
      <c r="L36" s="19"/>
      <c r="M36" s="35"/>
    </row>
    <row r="37" spans="1:13" ht="15.75" customHeight="1" thickBot="1" x14ac:dyDescent="0.3">
      <c r="A37" s="414"/>
      <c r="B37" s="415"/>
      <c r="C37" s="415"/>
      <c r="D37" s="416"/>
      <c r="E37" s="19"/>
      <c r="F37" s="551" t="s">
        <v>20</v>
      </c>
      <c r="G37" s="552"/>
      <c r="H37" s="208"/>
      <c r="I37" s="208"/>
      <c r="J37" s="208"/>
      <c r="K37" s="247"/>
      <c r="L37" s="19"/>
      <c r="M37" s="35"/>
    </row>
    <row r="38" spans="1:13" ht="12" customHeight="1" thickBot="1" x14ac:dyDescent="0.3">
      <c r="A38" s="417"/>
      <c r="B38" s="418"/>
      <c r="C38" s="418"/>
      <c r="D38" s="419"/>
      <c r="E38" s="21"/>
      <c r="F38" s="21"/>
      <c r="G38" s="21"/>
      <c r="H38" s="21"/>
      <c r="I38" s="21"/>
      <c r="J38" s="21"/>
      <c r="K38" s="21"/>
      <c r="L38" s="21"/>
      <c r="M38" s="22"/>
    </row>
    <row r="39" spans="1:13" ht="12" customHeight="1" thickBot="1" x14ac:dyDescent="0.3">
      <c r="A39" s="411" t="s">
        <v>293</v>
      </c>
      <c r="B39" s="412"/>
      <c r="C39" s="412"/>
      <c r="D39" s="413"/>
      <c r="E39" s="16"/>
      <c r="F39" s="17"/>
      <c r="G39" s="17"/>
      <c r="H39" s="17"/>
      <c r="I39" s="17"/>
      <c r="J39" s="17"/>
      <c r="K39" s="17"/>
      <c r="L39" s="16"/>
      <c r="M39" s="18"/>
    </row>
    <row r="40" spans="1:13" ht="12" customHeight="1" thickBot="1" x14ac:dyDescent="0.3">
      <c r="A40" s="414"/>
      <c r="B40" s="415"/>
      <c r="C40" s="415"/>
      <c r="D40" s="416"/>
      <c r="E40" s="19"/>
      <c r="F40" s="420" t="s">
        <v>17</v>
      </c>
      <c r="G40" s="421"/>
      <c r="H40" s="20">
        <v>2016</v>
      </c>
      <c r="I40" s="20">
        <v>2017</v>
      </c>
      <c r="J40" s="20">
        <v>2018</v>
      </c>
      <c r="K40" s="241"/>
      <c r="L40" s="19"/>
      <c r="M40" s="35"/>
    </row>
    <row r="41" spans="1:13" ht="15.75" customHeight="1" x14ac:dyDescent="0.25">
      <c r="A41" s="414"/>
      <c r="B41" s="415"/>
      <c r="C41" s="415"/>
      <c r="D41" s="416"/>
      <c r="E41" s="19"/>
      <c r="F41" s="422" t="s">
        <v>19</v>
      </c>
      <c r="G41" s="423"/>
      <c r="H41" s="243"/>
      <c r="I41" s="243"/>
      <c r="J41" s="243"/>
      <c r="K41" s="244"/>
      <c r="L41" s="19"/>
      <c r="M41" s="35"/>
    </row>
    <row r="42" spans="1:13" ht="18.75" customHeight="1" x14ac:dyDescent="0.25">
      <c r="A42" s="414"/>
      <c r="B42" s="415"/>
      <c r="C42" s="415"/>
      <c r="D42" s="416"/>
      <c r="E42" s="19"/>
      <c r="F42" s="422" t="s">
        <v>296</v>
      </c>
      <c r="G42" s="423"/>
      <c r="H42" s="245"/>
      <c r="I42" s="245"/>
      <c r="J42" s="245"/>
      <c r="K42" s="246"/>
      <c r="L42" s="19"/>
      <c r="M42" s="35"/>
    </row>
    <row r="43" spans="1:13" ht="18.75" customHeight="1" x14ac:dyDescent="0.25">
      <c r="A43" s="414"/>
      <c r="B43" s="415"/>
      <c r="C43" s="415"/>
      <c r="D43" s="416"/>
      <c r="E43" s="19"/>
      <c r="F43" s="422" t="s">
        <v>680</v>
      </c>
      <c r="G43" s="423"/>
      <c r="H43" s="245"/>
      <c r="I43" s="245"/>
      <c r="J43" s="245"/>
      <c r="K43" s="246"/>
      <c r="L43" s="19"/>
      <c r="M43" s="35"/>
    </row>
    <row r="44" spans="1:13" ht="12" customHeight="1" x14ac:dyDescent="0.25">
      <c r="A44" s="414"/>
      <c r="B44" s="415"/>
      <c r="C44" s="415"/>
      <c r="D44" s="416"/>
      <c r="E44" s="19"/>
      <c r="F44" s="424" t="s">
        <v>681</v>
      </c>
      <c r="G44" s="425"/>
      <c r="H44" s="407"/>
      <c r="I44" s="407"/>
      <c r="J44" s="407"/>
      <c r="K44" s="409"/>
      <c r="L44" s="19"/>
      <c r="M44" s="35"/>
    </row>
    <row r="45" spans="1:13" ht="6" customHeight="1" thickBot="1" x14ac:dyDescent="0.3">
      <c r="A45" s="414"/>
      <c r="B45" s="415"/>
      <c r="C45" s="415"/>
      <c r="D45" s="416"/>
      <c r="E45" s="19"/>
      <c r="F45" s="426"/>
      <c r="G45" s="427"/>
      <c r="H45" s="408"/>
      <c r="I45" s="408"/>
      <c r="J45" s="408"/>
      <c r="K45" s="410"/>
      <c r="L45" s="19"/>
      <c r="M45" s="35"/>
    </row>
    <row r="46" spans="1:13" ht="21" customHeight="1" thickBot="1" x14ac:dyDescent="0.3">
      <c r="A46" s="417"/>
      <c r="B46" s="418"/>
      <c r="C46" s="418"/>
      <c r="D46" s="419"/>
      <c r="E46" s="21"/>
      <c r="F46" s="21"/>
      <c r="G46" s="21"/>
      <c r="H46" s="21"/>
      <c r="I46" s="21"/>
      <c r="J46" s="21"/>
      <c r="K46" s="21"/>
      <c r="L46" s="21"/>
      <c r="M46" s="22"/>
    </row>
    <row r="47" spans="1:13" ht="32.25" customHeight="1" x14ac:dyDescent="0.25">
      <c r="A47" s="492" t="s">
        <v>735</v>
      </c>
      <c r="B47" s="493"/>
      <c r="C47" s="493"/>
      <c r="D47" s="493"/>
      <c r="E47" s="493"/>
      <c r="F47" s="493"/>
      <c r="G47" s="493"/>
      <c r="H47" s="493"/>
      <c r="I47" s="493"/>
      <c r="J47" s="493"/>
      <c r="K47" s="493"/>
      <c r="L47" s="493"/>
      <c r="M47" s="494"/>
    </row>
    <row r="48" spans="1:13" ht="15" customHeight="1" x14ac:dyDescent="0.25">
      <c r="A48" s="438">
        <v>1</v>
      </c>
      <c r="B48" s="23"/>
      <c r="C48" s="484" t="s">
        <v>291</v>
      </c>
      <c r="D48" s="435"/>
      <c r="E48" s="435"/>
      <c r="F48" s="435"/>
      <c r="G48" s="435"/>
      <c r="H48" s="435"/>
      <c r="I48" s="435"/>
      <c r="J48" s="435"/>
      <c r="K48" s="435"/>
      <c r="L48" s="435"/>
      <c r="M48" s="436"/>
    </row>
    <row r="49" spans="1:13" ht="15" customHeight="1" x14ac:dyDescent="0.25">
      <c r="A49" s="439"/>
      <c r="B49" s="24" t="s">
        <v>163</v>
      </c>
      <c r="C49" s="489" t="s">
        <v>736</v>
      </c>
      <c r="D49" s="490"/>
      <c r="E49" s="490"/>
      <c r="F49" s="490"/>
      <c r="G49" s="490"/>
      <c r="H49" s="490"/>
      <c r="I49" s="490"/>
      <c r="J49" s="490"/>
      <c r="K49" s="490"/>
      <c r="L49" s="491"/>
      <c r="M49" s="156"/>
    </row>
    <row r="50" spans="1:13" ht="15" customHeight="1" x14ac:dyDescent="0.25">
      <c r="A50" s="439"/>
      <c r="B50" s="25" t="s">
        <v>164</v>
      </c>
      <c r="C50" s="547" t="s">
        <v>737</v>
      </c>
      <c r="D50" s="468"/>
      <c r="E50" s="468"/>
      <c r="F50" s="468"/>
      <c r="G50" s="468"/>
      <c r="H50" s="468"/>
      <c r="I50" s="468"/>
      <c r="J50" s="468"/>
      <c r="K50" s="468"/>
      <c r="L50" s="548"/>
      <c r="M50" s="157"/>
    </row>
    <row r="51" spans="1:13" ht="15" customHeight="1" x14ac:dyDescent="0.25">
      <c r="A51" s="440"/>
      <c r="B51" s="26" t="s">
        <v>165</v>
      </c>
      <c r="C51" s="486" t="s">
        <v>738</v>
      </c>
      <c r="D51" s="487"/>
      <c r="E51" s="487"/>
      <c r="F51" s="487"/>
      <c r="G51" s="487"/>
      <c r="H51" s="487"/>
      <c r="I51" s="487"/>
      <c r="J51" s="487"/>
      <c r="K51" s="487"/>
      <c r="L51" s="488"/>
      <c r="M51" s="158"/>
    </row>
    <row r="52" spans="1:13" ht="15" customHeight="1" x14ac:dyDescent="0.25">
      <c r="A52" s="438">
        <f>A48+1</f>
        <v>2</v>
      </c>
      <c r="B52" s="23"/>
      <c r="C52" s="484" t="s">
        <v>81</v>
      </c>
      <c r="D52" s="435"/>
      <c r="E52" s="435"/>
      <c r="F52" s="435"/>
      <c r="G52" s="435"/>
      <c r="H52" s="435"/>
      <c r="I52" s="435"/>
      <c r="J52" s="435"/>
      <c r="K52" s="435"/>
      <c r="L52" s="435"/>
      <c r="M52" s="436"/>
    </row>
    <row r="53" spans="1:13" ht="21" customHeight="1" x14ac:dyDescent="0.25">
      <c r="A53" s="439"/>
      <c r="B53" s="25" t="s">
        <v>160</v>
      </c>
      <c r="C53" s="489" t="s">
        <v>739</v>
      </c>
      <c r="D53" s="490"/>
      <c r="E53" s="490"/>
      <c r="F53" s="490"/>
      <c r="G53" s="490"/>
      <c r="H53" s="490"/>
      <c r="I53" s="490"/>
      <c r="J53" s="490"/>
      <c r="K53" s="490"/>
      <c r="L53" s="491"/>
      <c r="M53" s="156"/>
    </row>
    <row r="54" spans="1:13" ht="21" customHeight="1" x14ac:dyDescent="0.25">
      <c r="A54" s="439"/>
      <c r="B54" s="25" t="s">
        <v>161</v>
      </c>
      <c r="C54" s="547" t="s">
        <v>82</v>
      </c>
      <c r="D54" s="468"/>
      <c r="E54" s="468"/>
      <c r="F54" s="468"/>
      <c r="G54" s="468"/>
      <c r="H54" s="468"/>
      <c r="I54" s="468"/>
      <c r="J54" s="468"/>
      <c r="K54" s="468"/>
      <c r="L54" s="548"/>
      <c r="M54" s="157"/>
    </row>
    <row r="55" spans="1:13" ht="21" customHeight="1" x14ac:dyDescent="0.25">
      <c r="A55" s="440"/>
      <c r="B55" s="26" t="s">
        <v>162</v>
      </c>
      <c r="C55" s="486" t="s">
        <v>83</v>
      </c>
      <c r="D55" s="487"/>
      <c r="E55" s="487"/>
      <c r="F55" s="487"/>
      <c r="G55" s="487"/>
      <c r="H55" s="487"/>
      <c r="I55" s="487"/>
      <c r="J55" s="487"/>
      <c r="K55" s="487"/>
      <c r="L55" s="488"/>
      <c r="M55" s="158"/>
    </row>
    <row r="56" spans="1:13" ht="15" customHeight="1" x14ac:dyDescent="0.25">
      <c r="A56" s="438">
        <f>A52+1</f>
        <v>3</v>
      </c>
      <c r="B56" s="23"/>
      <c r="C56" s="484" t="s">
        <v>21</v>
      </c>
      <c r="D56" s="435"/>
      <c r="E56" s="435"/>
      <c r="F56" s="435"/>
      <c r="G56" s="435"/>
      <c r="H56" s="435"/>
      <c r="I56" s="435"/>
      <c r="J56" s="435"/>
      <c r="K56" s="435"/>
      <c r="L56" s="435"/>
      <c r="M56" s="436"/>
    </row>
    <row r="57" spans="1:13" ht="20.25" customHeight="1" x14ac:dyDescent="0.25">
      <c r="A57" s="439"/>
      <c r="B57" s="25" t="s">
        <v>157</v>
      </c>
      <c r="C57" s="489" t="s">
        <v>740</v>
      </c>
      <c r="D57" s="490"/>
      <c r="E57" s="490"/>
      <c r="F57" s="490"/>
      <c r="G57" s="490"/>
      <c r="H57" s="490"/>
      <c r="I57" s="490"/>
      <c r="J57" s="490"/>
      <c r="K57" s="490"/>
      <c r="L57" s="491"/>
      <c r="M57" s="156"/>
    </row>
    <row r="58" spans="1:13" ht="20.25" customHeight="1" x14ac:dyDescent="0.25">
      <c r="A58" s="439"/>
      <c r="B58" s="25" t="s">
        <v>158</v>
      </c>
      <c r="C58" s="547" t="s">
        <v>195</v>
      </c>
      <c r="D58" s="468"/>
      <c r="E58" s="468"/>
      <c r="F58" s="468"/>
      <c r="G58" s="468"/>
      <c r="H58" s="468"/>
      <c r="I58" s="468"/>
      <c r="J58" s="468"/>
      <c r="K58" s="468"/>
      <c r="L58" s="548"/>
      <c r="M58" s="157"/>
    </row>
    <row r="59" spans="1:13" ht="20.25" customHeight="1" x14ac:dyDescent="0.25">
      <c r="A59" s="440"/>
      <c r="B59" s="26" t="s">
        <v>159</v>
      </c>
      <c r="C59" s="467" t="s">
        <v>196</v>
      </c>
      <c r="D59" s="467"/>
      <c r="E59" s="467"/>
      <c r="F59" s="467"/>
      <c r="G59" s="467"/>
      <c r="H59" s="467"/>
      <c r="I59" s="467"/>
      <c r="J59" s="467"/>
      <c r="K59" s="467"/>
      <c r="L59" s="467"/>
      <c r="M59" s="158"/>
    </row>
    <row r="60" spans="1:13" x14ac:dyDescent="0.25">
      <c r="A60" s="438">
        <f>A56+1</f>
        <v>4</v>
      </c>
      <c r="B60" s="23"/>
      <c r="C60" s="435" t="s">
        <v>76</v>
      </c>
      <c r="D60" s="435"/>
      <c r="E60" s="435"/>
      <c r="F60" s="435"/>
      <c r="G60" s="435"/>
      <c r="H60" s="435"/>
      <c r="I60" s="435"/>
      <c r="J60" s="435"/>
      <c r="K60" s="435"/>
      <c r="L60" s="435"/>
      <c r="M60" s="436"/>
    </row>
    <row r="61" spans="1:13" ht="27" customHeight="1" x14ac:dyDescent="0.25">
      <c r="A61" s="439"/>
      <c r="B61" s="25" t="s">
        <v>154</v>
      </c>
      <c r="C61" s="467" t="s">
        <v>741</v>
      </c>
      <c r="D61" s="467"/>
      <c r="E61" s="467"/>
      <c r="F61" s="467"/>
      <c r="G61" s="467"/>
      <c r="H61" s="467"/>
      <c r="I61" s="467"/>
      <c r="J61" s="467"/>
      <c r="K61" s="467"/>
      <c r="L61" s="467"/>
      <c r="M61" s="156"/>
    </row>
    <row r="62" spans="1:13" ht="43.5" customHeight="1" x14ac:dyDescent="0.25">
      <c r="A62" s="439"/>
      <c r="B62" s="25" t="s">
        <v>155</v>
      </c>
      <c r="C62" s="468" t="s">
        <v>742</v>
      </c>
      <c r="D62" s="468"/>
      <c r="E62" s="468"/>
      <c r="F62" s="468"/>
      <c r="G62" s="468"/>
      <c r="H62" s="468"/>
      <c r="I62" s="468"/>
      <c r="J62" s="468"/>
      <c r="K62" s="468"/>
      <c r="L62" s="468"/>
      <c r="M62" s="157"/>
    </row>
    <row r="63" spans="1:13" ht="32.25" customHeight="1" x14ac:dyDescent="0.25">
      <c r="A63" s="440"/>
      <c r="B63" s="26" t="s">
        <v>156</v>
      </c>
      <c r="C63" s="503" t="s">
        <v>743</v>
      </c>
      <c r="D63" s="503"/>
      <c r="E63" s="503"/>
      <c r="F63" s="503"/>
      <c r="G63" s="503"/>
      <c r="H63" s="503"/>
      <c r="I63" s="503"/>
      <c r="J63" s="503"/>
      <c r="K63" s="503"/>
      <c r="L63" s="503"/>
      <c r="M63" s="158"/>
    </row>
    <row r="64" spans="1:13" x14ac:dyDescent="0.25">
      <c r="A64" s="438">
        <f>A60+1</f>
        <v>5</v>
      </c>
      <c r="B64" s="23"/>
      <c r="C64" s="435" t="s">
        <v>77</v>
      </c>
      <c r="D64" s="435"/>
      <c r="E64" s="435"/>
      <c r="F64" s="435"/>
      <c r="G64" s="435"/>
      <c r="H64" s="435"/>
      <c r="I64" s="435"/>
      <c r="J64" s="435"/>
      <c r="K64" s="435"/>
      <c r="L64" s="435"/>
      <c r="M64" s="436"/>
    </row>
    <row r="65" spans="1:13" ht="32.25" customHeight="1" x14ac:dyDescent="0.25">
      <c r="A65" s="439"/>
      <c r="B65" s="25" t="s">
        <v>151</v>
      </c>
      <c r="C65" s="467" t="s">
        <v>744</v>
      </c>
      <c r="D65" s="467"/>
      <c r="E65" s="467"/>
      <c r="F65" s="467"/>
      <c r="G65" s="467"/>
      <c r="H65" s="467"/>
      <c r="I65" s="467"/>
      <c r="J65" s="467"/>
      <c r="K65" s="467"/>
      <c r="L65" s="467"/>
      <c r="M65" s="156"/>
    </row>
    <row r="66" spans="1:13" ht="53.25" customHeight="1" x14ac:dyDescent="0.25">
      <c r="A66" s="439"/>
      <c r="B66" s="25" t="s">
        <v>152</v>
      </c>
      <c r="C66" s="468" t="s">
        <v>197</v>
      </c>
      <c r="D66" s="468"/>
      <c r="E66" s="468"/>
      <c r="F66" s="468"/>
      <c r="G66" s="468"/>
      <c r="H66" s="468"/>
      <c r="I66" s="468"/>
      <c r="J66" s="468"/>
      <c r="K66" s="468"/>
      <c r="L66" s="468"/>
      <c r="M66" s="157"/>
    </row>
    <row r="67" spans="1:13" ht="49.5" customHeight="1" x14ac:dyDescent="0.25">
      <c r="A67" s="440"/>
      <c r="B67" s="26" t="s">
        <v>153</v>
      </c>
      <c r="C67" s="503" t="s">
        <v>745</v>
      </c>
      <c r="D67" s="503"/>
      <c r="E67" s="503"/>
      <c r="F67" s="503"/>
      <c r="G67" s="503"/>
      <c r="H67" s="503"/>
      <c r="I67" s="503"/>
      <c r="J67" s="503"/>
      <c r="K67" s="503"/>
      <c r="L67" s="503"/>
      <c r="M67" s="158"/>
    </row>
    <row r="68" spans="1:13" x14ac:dyDescent="0.25">
      <c r="A68" s="438">
        <f>A64+1</f>
        <v>6</v>
      </c>
      <c r="B68" s="23"/>
      <c r="C68" s="435" t="s">
        <v>22</v>
      </c>
      <c r="D68" s="435"/>
      <c r="E68" s="435"/>
      <c r="F68" s="435"/>
      <c r="G68" s="435"/>
      <c r="H68" s="435"/>
      <c r="I68" s="435"/>
      <c r="J68" s="435"/>
      <c r="K68" s="435"/>
      <c r="L68" s="435"/>
      <c r="M68" s="436"/>
    </row>
    <row r="69" spans="1:13" ht="27" customHeight="1" x14ac:dyDescent="0.25">
      <c r="A69" s="439"/>
      <c r="B69" s="25" t="s">
        <v>148</v>
      </c>
      <c r="C69" s="467" t="s">
        <v>746</v>
      </c>
      <c r="D69" s="467"/>
      <c r="E69" s="467"/>
      <c r="F69" s="467"/>
      <c r="G69" s="467"/>
      <c r="H69" s="467"/>
      <c r="I69" s="467"/>
      <c r="J69" s="467"/>
      <c r="K69" s="467"/>
      <c r="L69" s="467"/>
      <c r="M69" s="156"/>
    </row>
    <row r="70" spans="1:13" ht="27" customHeight="1" x14ac:dyDescent="0.25">
      <c r="A70" s="439"/>
      <c r="B70" s="25" t="s">
        <v>149</v>
      </c>
      <c r="C70" s="468" t="s">
        <v>747</v>
      </c>
      <c r="D70" s="468"/>
      <c r="E70" s="468"/>
      <c r="F70" s="468"/>
      <c r="G70" s="468"/>
      <c r="H70" s="468"/>
      <c r="I70" s="468"/>
      <c r="J70" s="468"/>
      <c r="K70" s="468"/>
      <c r="L70" s="468"/>
      <c r="M70" s="157"/>
    </row>
    <row r="71" spans="1:13" ht="43.5" customHeight="1" x14ac:dyDescent="0.25">
      <c r="A71" s="440"/>
      <c r="B71" s="26" t="s">
        <v>150</v>
      </c>
      <c r="C71" s="503" t="s">
        <v>748</v>
      </c>
      <c r="D71" s="503"/>
      <c r="E71" s="503"/>
      <c r="F71" s="503"/>
      <c r="G71" s="503"/>
      <c r="H71" s="503"/>
      <c r="I71" s="503"/>
      <c r="J71" s="503"/>
      <c r="K71" s="503"/>
      <c r="L71" s="503"/>
      <c r="M71" s="158"/>
    </row>
    <row r="72" spans="1:13" x14ac:dyDescent="0.25">
      <c r="A72" s="438">
        <f>A68+1</f>
        <v>7</v>
      </c>
      <c r="B72" s="23"/>
      <c r="C72" s="435" t="s">
        <v>750</v>
      </c>
      <c r="D72" s="435"/>
      <c r="E72" s="435"/>
      <c r="F72" s="435"/>
      <c r="G72" s="435"/>
      <c r="H72" s="435"/>
      <c r="I72" s="435"/>
      <c r="J72" s="435"/>
      <c r="K72" s="435"/>
      <c r="L72" s="435"/>
      <c r="M72" s="436"/>
    </row>
    <row r="73" spans="1:13" ht="33" customHeight="1" x14ac:dyDescent="0.25">
      <c r="A73" s="439"/>
      <c r="B73" s="25" t="s">
        <v>145</v>
      </c>
      <c r="C73" s="437" t="s">
        <v>751</v>
      </c>
      <c r="D73" s="437"/>
      <c r="E73" s="437"/>
      <c r="F73" s="437"/>
      <c r="G73" s="437"/>
      <c r="H73" s="437"/>
      <c r="I73" s="437"/>
      <c r="J73" s="437"/>
      <c r="K73" s="437"/>
      <c r="L73" s="437"/>
      <c r="M73" s="156"/>
    </row>
    <row r="74" spans="1:13" ht="33" customHeight="1" x14ac:dyDescent="0.25">
      <c r="A74" s="439"/>
      <c r="B74" s="25" t="s">
        <v>146</v>
      </c>
      <c r="C74" s="434" t="s">
        <v>752</v>
      </c>
      <c r="D74" s="434"/>
      <c r="E74" s="434"/>
      <c r="F74" s="434"/>
      <c r="G74" s="434"/>
      <c r="H74" s="434"/>
      <c r="I74" s="434"/>
      <c r="J74" s="434"/>
      <c r="K74" s="434"/>
      <c r="L74" s="434"/>
      <c r="M74" s="157"/>
    </row>
    <row r="75" spans="1:13" ht="37.5" customHeight="1" x14ac:dyDescent="0.25">
      <c r="A75" s="440"/>
      <c r="B75" s="26" t="s">
        <v>147</v>
      </c>
      <c r="C75" s="466" t="s">
        <v>753</v>
      </c>
      <c r="D75" s="466"/>
      <c r="E75" s="466"/>
      <c r="F75" s="466"/>
      <c r="G75" s="466"/>
      <c r="H75" s="466"/>
      <c r="I75" s="466"/>
      <c r="J75" s="466"/>
      <c r="K75" s="466"/>
      <c r="L75" s="466"/>
      <c r="M75" s="158"/>
    </row>
    <row r="76" spans="1:13" x14ac:dyDescent="0.25">
      <c r="A76" s="438">
        <f>A72+1</f>
        <v>8</v>
      </c>
      <c r="B76" s="23"/>
      <c r="C76" s="435" t="s">
        <v>84</v>
      </c>
      <c r="D76" s="435"/>
      <c r="E76" s="435"/>
      <c r="F76" s="435"/>
      <c r="G76" s="435"/>
      <c r="H76" s="435"/>
      <c r="I76" s="435"/>
      <c r="J76" s="435"/>
      <c r="K76" s="435"/>
      <c r="L76" s="435"/>
      <c r="M76" s="436"/>
    </row>
    <row r="77" spans="1:13" ht="24" customHeight="1" x14ac:dyDescent="0.25">
      <c r="A77" s="439"/>
      <c r="B77" s="25" t="s">
        <v>142</v>
      </c>
      <c r="C77" s="437" t="s">
        <v>754</v>
      </c>
      <c r="D77" s="437"/>
      <c r="E77" s="437"/>
      <c r="F77" s="437"/>
      <c r="G77" s="437"/>
      <c r="H77" s="437"/>
      <c r="I77" s="437"/>
      <c r="J77" s="437"/>
      <c r="K77" s="437"/>
      <c r="L77" s="437"/>
      <c r="M77" s="156"/>
    </row>
    <row r="78" spans="1:13" x14ac:dyDescent="0.25">
      <c r="A78" s="439"/>
      <c r="B78" s="25" t="s">
        <v>143</v>
      </c>
      <c r="C78" s="434" t="s">
        <v>755</v>
      </c>
      <c r="D78" s="434"/>
      <c r="E78" s="434"/>
      <c r="F78" s="434"/>
      <c r="G78" s="434"/>
      <c r="H78" s="434"/>
      <c r="I78" s="434"/>
      <c r="J78" s="434"/>
      <c r="K78" s="434"/>
      <c r="L78" s="434"/>
      <c r="M78" s="157"/>
    </row>
    <row r="79" spans="1:13" x14ac:dyDescent="0.25">
      <c r="A79" s="440"/>
      <c r="B79" s="26" t="s">
        <v>144</v>
      </c>
      <c r="C79" s="466" t="s">
        <v>756</v>
      </c>
      <c r="D79" s="466"/>
      <c r="E79" s="466"/>
      <c r="F79" s="466"/>
      <c r="G79" s="466"/>
      <c r="H79" s="466"/>
      <c r="I79" s="466"/>
      <c r="J79" s="466"/>
      <c r="K79" s="466"/>
      <c r="L79" s="466"/>
      <c r="M79" s="158"/>
    </row>
    <row r="80" spans="1:13" x14ac:dyDescent="0.25">
      <c r="A80" s="438">
        <f>A76+1</f>
        <v>9</v>
      </c>
      <c r="B80" s="23"/>
      <c r="C80" s="435" t="s">
        <v>801</v>
      </c>
      <c r="D80" s="435"/>
      <c r="E80" s="435"/>
      <c r="F80" s="435"/>
      <c r="G80" s="435"/>
      <c r="H80" s="435"/>
      <c r="I80" s="435"/>
      <c r="J80" s="435"/>
      <c r="K80" s="435"/>
      <c r="L80" s="435"/>
      <c r="M80" s="436"/>
    </row>
    <row r="81" spans="1:13" ht="24" customHeight="1" x14ac:dyDescent="0.25">
      <c r="A81" s="439"/>
      <c r="B81" s="25" t="s">
        <v>139</v>
      </c>
      <c r="C81" s="437" t="s">
        <v>757</v>
      </c>
      <c r="D81" s="437"/>
      <c r="E81" s="437"/>
      <c r="F81" s="437"/>
      <c r="G81" s="437"/>
      <c r="H81" s="437"/>
      <c r="I81" s="437"/>
      <c r="J81" s="437"/>
      <c r="K81" s="437"/>
      <c r="L81" s="437"/>
      <c r="M81" s="156"/>
    </row>
    <row r="82" spans="1:13" ht="24" customHeight="1" x14ac:dyDescent="0.25">
      <c r="A82" s="439"/>
      <c r="B82" s="25" t="s">
        <v>140</v>
      </c>
      <c r="C82" s="434" t="s">
        <v>85</v>
      </c>
      <c r="D82" s="434"/>
      <c r="E82" s="434"/>
      <c r="F82" s="434"/>
      <c r="G82" s="434"/>
      <c r="H82" s="434"/>
      <c r="I82" s="434"/>
      <c r="J82" s="434"/>
      <c r="K82" s="434"/>
      <c r="L82" s="434"/>
      <c r="M82" s="157"/>
    </row>
    <row r="83" spans="1:13" ht="26.25" customHeight="1" x14ac:dyDescent="0.25">
      <c r="A83" s="440"/>
      <c r="B83" s="26" t="s">
        <v>141</v>
      </c>
      <c r="C83" s="466" t="s">
        <v>758</v>
      </c>
      <c r="D83" s="466"/>
      <c r="E83" s="466"/>
      <c r="F83" s="466"/>
      <c r="G83" s="466"/>
      <c r="H83" s="466"/>
      <c r="I83" s="466"/>
      <c r="J83" s="466"/>
      <c r="K83" s="466"/>
      <c r="L83" s="466"/>
      <c r="M83" s="158"/>
    </row>
    <row r="84" spans="1:13" ht="15.75" customHeight="1" x14ac:dyDescent="0.25">
      <c r="A84" s="438">
        <f>A80+1</f>
        <v>10</v>
      </c>
      <c r="B84" s="23"/>
      <c r="C84" s="435" t="s">
        <v>253</v>
      </c>
      <c r="D84" s="435"/>
      <c r="E84" s="435"/>
      <c r="F84" s="435"/>
      <c r="G84" s="435"/>
      <c r="H84" s="435"/>
      <c r="I84" s="435"/>
      <c r="J84" s="435"/>
      <c r="K84" s="435"/>
      <c r="L84" s="435"/>
      <c r="M84" s="436"/>
    </row>
    <row r="85" spans="1:13" ht="23.25" customHeight="1" x14ac:dyDescent="0.25">
      <c r="A85" s="439"/>
      <c r="B85" s="25" t="s">
        <v>172</v>
      </c>
      <c r="C85" s="437" t="s">
        <v>759</v>
      </c>
      <c r="D85" s="437"/>
      <c r="E85" s="437"/>
      <c r="F85" s="437"/>
      <c r="G85" s="437"/>
      <c r="H85" s="437"/>
      <c r="I85" s="437"/>
      <c r="J85" s="437"/>
      <c r="K85" s="437"/>
      <c r="L85" s="437"/>
      <c r="M85" s="156"/>
    </row>
    <row r="86" spans="1:13" ht="23.25" customHeight="1" x14ac:dyDescent="0.25">
      <c r="A86" s="439"/>
      <c r="B86" s="25" t="s">
        <v>173</v>
      </c>
      <c r="C86" s="434" t="s">
        <v>760</v>
      </c>
      <c r="D86" s="434"/>
      <c r="E86" s="434"/>
      <c r="F86" s="434"/>
      <c r="G86" s="434"/>
      <c r="H86" s="434"/>
      <c r="I86" s="434"/>
      <c r="J86" s="434"/>
      <c r="K86" s="434"/>
      <c r="L86" s="434"/>
      <c r="M86" s="157"/>
    </row>
    <row r="87" spans="1:13" ht="29.25" customHeight="1" x14ac:dyDescent="0.25">
      <c r="A87" s="440"/>
      <c r="B87" s="26" t="s">
        <v>174</v>
      </c>
      <c r="C87" s="466" t="s">
        <v>802</v>
      </c>
      <c r="D87" s="466"/>
      <c r="E87" s="466"/>
      <c r="F87" s="466"/>
      <c r="G87" s="466"/>
      <c r="H87" s="466"/>
      <c r="I87" s="466"/>
      <c r="J87" s="466"/>
      <c r="K87" s="466"/>
      <c r="L87" s="466"/>
      <c r="M87" s="158"/>
    </row>
    <row r="88" spans="1:13" x14ac:dyDescent="0.25">
      <c r="A88" s="438">
        <f>A84+1</f>
        <v>11</v>
      </c>
      <c r="B88" s="23"/>
      <c r="C88" s="435" t="s">
        <v>184</v>
      </c>
      <c r="D88" s="435"/>
      <c r="E88" s="435"/>
      <c r="F88" s="435"/>
      <c r="G88" s="435"/>
      <c r="H88" s="435"/>
      <c r="I88" s="435"/>
      <c r="J88" s="435"/>
      <c r="K88" s="435"/>
      <c r="L88" s="435"/>
      <c r="M88" s="436"/>
    </row>
    <row r="89" spans="1:13" ht="23.25" customHeight="1" x14ac:dyDescent="0.25">
      <c r="A89" s="439"/>
      <c r="B89" s="25" t="s">
        <v>175</v>
      </c>
      <c r="C89" s="437" t="s">
        <v>186</v>
      </c>
      <c r="D89" s="437"/>
      <c r="E89" s="437"/>
      <c r="F89" s="437"/>
      <c r="G89" s="437"/>
      <c r="H89" s="437"/>
      <c r="I89" s="437"/>
      <c r="J89" s="437"/>
      <c r="K89" s="437"/>
      <c r="L89" s="437"/>
      <c r="M89" s="156"/>
    </row>
    <row r="90" spans="1:13" ht="23.25" customHeight="1" x14ac:dyDescent="0.25">
      <c r="A90" s="439"/>
      <c r="B90" s="25" t="s">
        <v>176</v>
      </c>
      <c r="C90" s="434" t="s">
        <v>185</v>
      </c>
      <c r="D90" s="434"/>
      <c r="E90" s="434"/>
      <c r="F90" s="434"/>
      <c r="G90" s="434"/>
      <c r="H90" s="434"/>
      <c r="I90" s="434"/>
      <c r="J90" s="434"/>
      <c r="K90" s="434"/>
      <c r="L90" s="434"/>
      <c r="M90" s="157"/>
    </row>
    <row r="91" spans="1:13" ht="16.5" customHeight="1" x14ac:dyDescent="0.35">
      <c r="A91" s="429" t="s">
        <v>761</v>
      </c>
      <c r="B91" s="430"/>
      <c r="C91" s="430"/>
      <c r="D91" s="430"/>
      <c r="E91" s="430"/>
      <c r="F91" s="430"/>
      <c r="G91" s="430"/>
      <c r="H91" s="430"/>
      <c r="I91" s="430"/>
      <c r="J91" s="430"/>
      <c r="K91" s="430"/>
      <c r="L91" s="430"/>
      <c r="M91" s="431"/>
    </row>
    <row r="92" spans="1:13" ht="28.5" customHeight="1" x14ac:dyDescent="0.25">
      <c r="A92" s="432">
        <f>A88+1</f>
        <v>12</v>
      </c>
      <c r="B92" s="433"/>
      <c r="C92" s="456" t="s">
        <v>287</v>
      </c>
      <c r="D92" s="457"/>
      <c r="E92" s="457"/>
      <c r="F92" s="457"/>
      <c r="G92" s="457"/>
      <c r="H92" s="457"/>
      <c r="I92" s="457"/>
      <c r="J92" s="457"/>
      <c r="K92" s="457"/>
      <c r="L92" s="457"/>
      <c r="M92" s="159"/>
    </row>
    <row r="93" spans="1:13" x14ac:dyDescent="0.25">
      <c r="A93" s="432">
        <f>A92+1</f>
        <v>13</v>
      </c>
      <c r="B93" s="433"/>
      <c r="C93" s="456" t="s">
        <v>288</v>
      </c>
      <c r="D93" s="457"/>
      <c r="E93" s="457"/>
      <c r="F93" s="457"/>
      <c r="G93" s="457"/>
      <c r="H93" s="457"/>
      <c r="I93" s="457"/>
      <c r="J93" s="457"/>
      <c r="K93" s="457"/>
      <c r="L93" s="457"/>
      <c r="M93" s="159"/>
    </row>
    <row r="94" spans="1:13" x14ac:dyDescent="0.25">
      <c r="A94" s="432">
        <f>A93+1</f>
        <v>14</v>
      </c>
      <c r="B94" s="433"/>
      <c r="C94" s="456" t="s">
        <v>289</v>
      </c>
      <c r="D94" s="457"/>
      <c r="E94" s="457"/>
      <c r="F94" s="457"/>
      <c r="G94" s="457"/>
      <c r="H94" s="457"/>
      <c r="I94" s="457"/>
      <c r="J94" s="457"/>
      <c r="K94" s="457"/>
      <c r="L94" s="457"/>
      <c r="M94" s="159"/>
    </row>
    <row r="95" spans="1:13" ht="15.75" customHeight="1" x14ac:dyDescent="0.25">
      <c r="A95" s="432">
        <f>A94+1</f>
        <v>15</v>
      </c>
      <c r="B95" s="433"/>
      <c r="C95" s="501" t="s">
        <v>762</v>
      </c>
      <c r="D95" s="502"/>
      <c r="E95" s="502"/>
      <c r="F95" s="502"/>
      <c r="G95" s="502"/>
      <c r="H95" s="502"/>
      <c r="I95" s="502"/>
      <c r="J95" s="502"/>
      <c r="K95" s="502"/>
      <c r="L95" s="502"/>
      <c r="M95" s="159"/>
    </row>
    <row r="96" spans="1:13" ht="47.25" customHeight="1" thickBot="1" x14ac:dyDescent="0.3">
      <c r="A96" s="401">
        <f>A95+1</f>
        <v>16</v>
      </c>
      <c r="B96" s="402"/>
      <c r="C96" s="504" t="s">
        <v>297</v>
      </c>
      <c r="D96" s="505"/>
      <c r="E96" s="505"/>
      <c r="F96" s="505"/>
      <c r="G96" s="505"/>
      <c r="H96" s="505"/>
      <c r="I96" s="505"/>
      <c r="J96" s="505"/>
      <c r="K96" s="505"/>
      <c r="L96" s="505"/>
      <c r="M96" s="160"/>
    </row>
    <row r="97" spans="1:13" ht="15.75" customHeight="1" x14ac:dyDescent="0.25">
      <c r="A97" s="499" t="s">
        <v>89</v>
      </c>
      <c r="B97" s="499"/>
      <c r="C97" s="499"/>
      <c r="D97" s="499"/>
      <c r="E97" s="499"/>
      <c r="F97" s="499"/>
      <c r="G97" s="499"/>
      <c r="H97" s="499"/>
      <c r="I97" s="499"/>
      <c r="J97" s="499"/>
      <c r="K97" s="499"/>
      <c r="L97" s="499"/>
      <c r="M97" s="499"/>
    </row>
    <row r="98" spans="1:13" ht="40.5" customHeight="1" x14ac:dyDescent="0.25">
      <c r="A98" s="406" t="s">
        <v>290</v>
      </c>
      <c r="B98" s="406"/>
      <c r="C98" s="406"/>
      <c r="D98" s="406"/>
      <c r="E98" s="406"/>
      <c r="F98" s="406"/>
      <c r="G98" s="406"/>
      <c r="H98" s="406"/>
      <c r="I98" s="406"/>
      <c r="J98" s="406"/>
      <c r="K98" s="406"/>
      <c r="L98" s="406"/>
      <c r="M98" s="406"/>
    </row>
    <row r="99" spans="1:13" s="1" customFormat="1" ht="37.5" customHeight="1" x14ac:dyDescent="0.25">
      <c r="A99" s="485" t="s">
        <v>281</v>
      </c>
      <c r="B99" s="485"/>
      <c r="C99" s="485"/>
      <c r="D99" s="485"/>
      <c r="E99" s="485"/>
      <c r="F99" s="485"/>
      <c r="G99" s="485"/>
      <c r="H99" s="485"/>
      <c r="I99" s="485"/>
      <c r="J99" s="485"/>
      <c r="K99" s="485"/>
      <c r="L99" s="485"/>
      <c r="M99" s="485"/>
    </row>
    <row r="100" spans="1:13" s="1" customFormat="1" ht="15.75" customHeight="1" x14ac:dyDescent="0.25">
      <c r="A100" s="500" t="s">
        <v>730</v>
      </c>
      <c r="B100" s="500"/>
      <c r="C100" s="500"/>
      <c r="D100" s="500"/>
      <c r="E100" s="500"/>
      <c r="F100" s="500"/>
      <c r="G100" s="500"/>
      <c r="H100" s="500"/>
      <c r="I100" s="500"/>
      <c r="J100" s="500"/>
      <c r="K100" s="500"/>
      <c r="L100" s="500"/>
      <c r="M100" s="500"/>
    </row>
    <row r="101" spans="1:13" s="1" customFormat="1" ht="24.75" customHeight="1" x14ac:dyDescent="0.25">
      <c r="A101" s="27"/>
      <c r="B101" s="495" t="str">
        <f>Паспорт!A39</f>
        <v xml:space="preserve"> </v>
      </c>
      <c r="C101" s="496"/>
      <c r="D101" s="496"/>
      <c r="E101" s="27"/>
      <c r="F101" s="497" t="s">
        <v>166</v>
      </c>
      <c r="G101" s="497"/>
      <c r="H101" s="497"/>
      <c r="I101" s="27"/>
      <c r="J101" s="498" t="str">
        <f>Паспорт!G39</f>
        <v xml:space="preserve"> </v>
      </c>
      <c r="K101" s="497"/>
      <c r="L101" s="497"/>
      <c r="M101" s="28"/>
    </row>
    <row r="102" spans="1:13" s="1" customFormat="1" ht="15.75" customHeight="1" x14ac:dyDescent="0.25">
      <c r="A102" s="29"/>
      <c r="B102" s="428" t="s">
        <v>88</v>
      </c>
      <c r="C102" s="428"/>
      <c r="D102" s="428"/>
      <c r="E102" s="29"/>
      <c r="F102" s="361" t="s">
        <v>13</v>
      </c>
      <c r="G102" s="361"/>
      <c r="H102" s="361"/>
      <c r="I102" s="29"/>
      <c r="J102" s="361" t="s">
        <v>14</v>
      </c>
      <c r="K102" s="361"/>
      <c r="L102" s="361"/>
      <c r="M102" s="28"/>
    </row>
    <row r="103" spans="1:13" s="1" customFormat="1" ht="2.25" customHeight="1" x14ac:dyDescent="0.25">
      <c r="A103" s="28"/>
      <c r="B103" s="30"/>
      <c r="C103" s="30"/>
      <c r="D103" s="30"/>
      <c r="E103" s="30"/>
      <c r="F103" s="28"/>
      <c r="G103" s="28"/>
      <c r="H103" s="28"/>
      <c r="I103" s="28"/>
      <c r="J103" s="28"/>
      <c r="K103" s="30"/>
      <c r="L103" s="28"/>
      <c r="M103" s="28"/>
    </row>
    <row r="104" spans="1:13" ht="15.75" x14ac:dyDescent="0.25">
      <c r="A104" s="29"/>
      <c r="B104" s="469" t="s">
        <v>87</v>
      </c>
      <c r="C104" s="469"/>
      <c r="D104" s="470"/>
      <c r="E104" s="470"/>
      <c r="F104" s="29"/>
      <c r="G104" s="29"/>
      <c r="H104" s="31"/>
      <c r="I104" s="4"/>
      <c r="J104" s="6"/>
      <c r="K104" s="4"/>
      <c r="L104" s="4" t="s">
        <v>222</v>
      </c>
      <c r="M104" s="4"/>
    </row>
    <row r="105" spans="1:13" ht="33" customHeight="1" x14ac:dyDescent="0.25">
      <c r="A105" s="404"/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405"/>
      <c r="M105" s="405"/>
    </row>
    <row r="106" spans="1:13" x14ac:dyDescent="0.25">
      <c r="A106" s="209"/>
      <c r="B106" s="209"/>
      <c r="C106" s="209"/>
      <c r="D106" s="209"/>
      <c r="E106" s="209"/>
      <c r="F106" s="209"/>
      <c r="G106" s="209"/>
      <c r="H106" s="209"/>
      <c r="I106" s="209"/>
      <c r="J106" s="209"/>
      <c r="K106" s="35"/>
      <c r="L106" s="28"/>
      <c r="M106" s="28"/>
    </row>
    <row r="107" spans="1:13" x14ac:dyDescent="0.25">
      <c r="A107" s="361"/>
      <c r="B107" s="403"/>
      <c r="C107" s="403"/>
      <c r="D107" s="403"/>
      <c r="E107" s="403"/>
      <c r="F107" s="403"/>
      <c r="G107" s="362"/>
      <c r="H107" s="362"/>
      <c r="I107" s="362"/>
      <c r="J107" s="362"/>
      <c r="K107" s="362"/>
      <c r="L107" s="28"/>
      <c r="M107" s="28"/>
    </row>
    <row r="108" spans="1:13" x14ac:dyDescent="0.25">
      <c r="A108" s="209"/>
      <c r="B108" s="209"/>
      <c r="C108" s="361"/>
      <c r="D108" s="361"/>
      <c r="E108" s="361"/>
      <c r="F108" s="361"/>
      <c r="G108" s="209"/>
      <c r="H108" s="361"/>
      <c r="I108" s="361"/>
      <c r="J108" s="361"/>
      <c r="K108" s="35"/>
      <c r="L108" s="28"/>
      <c r="M108" s="28"/>
    </row>
  </sheetData>
  <sheetProtection algorithmName="SHA-512" hashValue="wRVO0eHjWczEpls5SuW4cLPxVl76FMqCsjt59vD5mYLa2849vlBFtPAEztYKbp3ITUbQEUkWbddCQl5e+mHTSw==" saltValue="qylXdDJn9xKeaSuZL1P9qA==" spinCount="100000" sheet="1" formatCells="0" formatRows="0" insertRows="0" selectLockedCells="1"/>
  <mergeCells count="152">
    <mergeCell ref="E19:K19"/>
    <mergeCell ref="E20:K20"/>
    <mergeCell ref="E21:K21"/>
    <mergeCell ref="E22:K22"/>
    <mergeCell ref="F27:K27"/>
    <mergeCell ref="F28:K28"/>
    <mergeCell ref="E23:K23"/>
    <mergeCell ref="L18:M18"/>
    <mergeCell ref="L19:M19"/>
    <mergeCell ref="L20:M20"/>
    <mergeCell ref="L23:M23"/>
    <mergeCell ref="L21:M21"/>
    <mergeCell ref="L22:M22"/>
    <mergeCell ref="E18:K18"/>
    <mergeCell ref="C62:L62"/>
    <mergeCell ref="C63:L63"/>
    <mergeCell ref="C56:M56"/>
    <mergeCell ref="C57:L57"/>
    <mergeCell ref="C58:L58"/>
    <mergeCell ref="A31:D38"/>
    <mergeCell ref="C60:M60"/>
    <mergeCell ref="F32:G32"/>
    <mergeCell ref="F34:G34"/>
    <mergeCell ref="A52:A55"/>
    <mergeCell ref="C50:L50"/>
    <mergeCell ref="F35:G35"/>
    <mergeCell ref="F36:G36"/>
    <mergeCell ref="F37:G37"/>
    <mergeCell ref="C55:L55"/>
    <mergeCell ref="C53:L53"/>
    <mergeCell ref="C54:L54"/>
    <mergeCell ref="C61:L61"/>
    <mergeCell ref="H1:M1"/>
    <mergeCell ref="L29:M29"/>
    <mergeCell ref="L26:M26"/>
    <mergeCell ref="L25:M25"/>
    <mergeCell ref="L24:M24"/>
    <mergeCell ref="F29:K29"/>
    <mergeCell ref="A3:M3"/>
    <mergeCell ref="L4:M4"/>
    <mergeCell ref="E4:J5"/>
    <mergeCell ref="L5:M5"/>
    <mergeCell ref="A4:D5"/>
    <mergeCell ref="E6:M6"/>
    <mergeCell ref="E14:M14"/>
    <mergeCell ref="A2:M2"/>
    <mergeCell ref="E17:F17"/>
    <mergeCell ref="E8:M8"/>
    <mergeCell ref="E9:M9"/>
    <mergeCell ref="J16:M16"/>
    <mergeCell ref="E11:M11"/>
    <mergeCell ref="G16:I16"/>
    <mergeCell ref="L27:M27"/>
    <mergeCell ref="L28:M28"/>
    <mergeCell ref="A6:D17"/>
    <mergeCell ref="A24:D30"/>
    <mergeCell ref="J101:L101"/>
    <mergeCell ref="A97:M97"/>
    <mergeCell ref="A100:M100"/>
    <mergeCell ref="C95:L95"/>
    <mergeCell ref="A95:B95"/>
    <mergeCell ref="C67:L67"/>
    <mergeCell ref="C82:L82"/>
    <mergeCell ref="C73:L73"/>
    <mergeCell ref="C74:L74"/>
    <mergeCell ref="C75:L75"/>
    <mergeCell ref="C81:L81"/>
    <mergeCell ref="C68:M68"/>
    <mergeCell ref="C80:M80"/>
    <mergeCell ref="C90:L90"/>
    <mergeCell ref="C78:L78"/>
    <mergeCell ref="C69:L69"/>
    <mergeCell ref="C76:M76"/>
    <mergeCell ref="C85:L85"/>
    <mergeCell ref="A84:A87"/>
    <mergeCell ref="C96:L96"/>
    <mergeCell ref="C71:L71"/>
    <mergeCell ref="C87:L87"/>
    <mergeCell ref="C83:L83"/>
    <mergeCell ref="C72:M72"/>
    <mergeCell ref="B104:E104"/>
    <mergeCell ref="F30:K30"/>
    <mergeCell ref="L30:M30"/>
    <mergeCell ref="A18:D23"/>
    <mergeCell ref="C52:M52"/>
    <mergeCell ref="C94:L94"/>
    <mergeCell ref="A99:M99"/>
    <mergeCell ref="A88:A90"/>
    <mergeCell ref="A72:A75"/>
    <mergeCell ref="A76:A79"/>
    <mergeCell ref="A80:A83"/>
    <mergeCell ref="C48:M48"/>
    <mergeCell ref="A92:B92"/>
    <mergeCell ref="C92:L92"/>
    <mergeCell ref="C84:M84"/>
    <mergeCell ref="C77:L77"/>
    <mergeCell ref="A48:A51"/>
    <mergeCell ref="C70:L70"/>
    <mergeCell ref="C51:L51"/>
    <mergeCell ref="C49:L49"/>
    <mergeCell ref="F33:G33"/>
    <mergeCell ref="A47:M47"/>
    <mergeCell ref="B101:D101"/>
    <mergeCell ref="F101:H101"/>
    <mergeCell ref="C89:L89"/>
    <mergeCell ref="A68:A71"/>
    <mergeCell ref="E12:M12"/>
    <mergeCell ref="E13:M13"/>
    <mergeCell ref="E7:M7"/>
    <mergeCell ref="F26:K26"/>
    <mergeCell ref="F25:K25"/>
    <mergeCell ref="F24:K24"/>
    <mergeCell ref="A93:B93"/>
    <mergeCell ref="C93:L93"/>
    <mergeCell ref="E10:M10"/>
    <mergeCell ref="J15:M15"/>
    <mergeCell ref="E15:F16"/>
    <mergeCell ref="G17:H17"/>
    <mergeCell ref="G15:I15"/>
    <mergeCell ref="J17:M17"/>
    <mergeCell ref="C64:M64"/>
    <mergeCell ref="C79:L79"/>
    <mergeCell ref="A64:A67"/>
    <mergeCell ref="C65:L65"/>
    <mergeCell ref="C66:L66"/>
    <mergeCell ref="A56:A59"/>
    <mergeCell ref="A60:A63"/>
    <mergeCell ref="C59:L59"/>
    <mergeCell ref="G107:K107"/>
    <mergeCell ref="A96:B96"/>
    <mergeCell ref="C108:F108"/>
    <mergeCell ref="H108:J108"/>
    <mergeCell ref="A107:F107"/>
    <mergeCell ref="A105:M105"/>
    <mergeCell ref="J102:L102"/>
    <mergeCell ref="A98:M98"/>
    <mergeCell ref="H44:H45"/>
    <mergeCell ref="I44:I45"/>
    <mergeCell ref="J44:J45"/>
    <mergeCell ref="K44:K45"/>
    <mergeCell ref="A39:D46"/>
    <mergeCell ref="F40:G40"/>
    <mergeCell ref="F41:G41"/>
    <mergeCell ref="F42:G42"/>
    <mergeCell ref="F43:G43"/>
    <mergeCell ref="F44:G45"/>
    <mergeCell ref="B102:D102"/>
    <mergeCell ref="F102:H102"/>
    <mergeCell ref="A91:M91"/>
    <mergeCell ref="A94:B94"/>
    <mergeCell ref="C86:L86"/>
    <mergeCell ref="C88:M88"/>
  </mergeCells>
  <conditionalFormatting sqref="E4:J5">
    <cfRule type="cellIs" dxfId="44" priority="10" operator="equal">
      <formula>0</formula>
    </cfRule>
  </conditionalFormatting>
  <conditionalFormatting sqref="E4:J5 L4:M5 E7:M7 E9:M9 M92:M96 G17:H17 J17:M17 G15:M15 E25:M26 H33:K37 M49:M51 M53:M55 M57:M59 M61:M63 M65:M67 M69:M71 M73:M75 M77:M79 M81:M83 M85:M87 M89:M90 E11 E29:M30 E27:F28 L27:L28 E13">
    <cfRule type="containsBlanks" dxfId="43" priority="9">
      <formula>LEN(TRIM(E4))=0</formula>
    </cfRule>
  </conditionalFormatting>
  <conditionalFormatting sqref="G107:K107">
    <cfRule type="containsText" dxfId="42" priority="5" operator="containsText" text="_">
      <formula>NOT(ISERROR(SEARCH("_",G107)))</formula>
    </cfRule>
  </conditionalFormatting>
  <conditionalFormatting sqref="L19:L23">
    <cfRule type="containsBlanks" dxfId="41" priority="4">
      <formula>LEN(TRIM(L19))=0</formula>
    </cfRule>
  </conditionalFormatting>
  <conditionalFormatting sqref="E19:E23">
    <cfRule type="containsBlanks" dxfId="40" priority="2">
      <formula>LEN(TRIM(E19))=0</formula>
    </cfRule>
  </conditionalFormatting>
  <conditionalFormatting sqref="H41:K44">
    <cfRule type="containsBlanks" dxfId="39" priority="1">
      <formula>LEN(TRIM(H41))=0</formula>
    </cfRule>
  </conditionalFormatting>
  <dataValidations count="6">
    <dataValidation type="list" allowBlank="1" showInputMessage="1" showErrorMessage="1" sqref="M49:M51 M89:M90 M85:M87 M81:M83 M77:M79 M73:M75 M61:M63 M69:M71 M65:M67 M57:M59 M53:M55">
      <formula1>"X"</formula1>
    </dataValidation>
    <dataValidation type="decimal" allowBlank="1" showInputMessage="1" showErrorMessage="1" errorTitle="только числовые значения" prompt="тысяч рублей" sqref="H33:K37 H41:H44 I41:I44 J41:J44 K41:K44">
      <formula1>-100000000000</formula1>
      <formula2>1000000000000</formula2>
    </dataValidation>
    <dataValidation type="textLength" allowBlank="1" showInputMessage="1" showErrorMessage="1" errorTitle="Проверить количество знаков" error="ИНН у юр.лиц имеет 10 знаков , ИНН у ИП имеет 12 знаков" sqref="L4:M4 M23 L20:L23 M20">
      <formula1>10</formula1>
      <formula2>12</formula2>
    </dataValidation>
    <dataValidation type="textLength" allowBlank="1" showInputMessage="1" showErrorMessage="1" errorTitle="Проверить количество знаков" error="ОГРН содержит 13 знаков, ОГРНИП содержит 15 знаков" sqref="L5:M5">
      <formula1>12</formula1>
      <formula2>15</formula2>
    </dataValidation>
    <dataValidation type="textLength" allowBlank="1" showInputMessage="1" showErrorMessage="1" errorTitle="Проверить количество знаков" error="ИНН у юр.лиц имеет 10 знаков , ИНН у ИП имеет 12 знаков" sqref="L19:M19">
      <formula1>10</formula1>
      <formula2>12</formula2>
    </dataValidation>
    <dataValidation type="textLength" allowBlank="1" showInputMessage="1" showErrorMessage="1" errorTitle="Проверить количество знаков" error="ИНН у юр.лиц имеет 10 знаков , ИНН у ИП/физ.лиц имеет 12 знаков" sqref="L25:M25 L26:M26 L27:M27 L28:M28 L29:M29 L30:M30">
      <formula1>10</formula1>
      <formula2>12</formula2>
    </dataValidation>
  </dataValidations>
  <pageMargins left="0.23622047244094491" right="0.23622047244094491" top="0.55118110236220474" bottom="0.74803149606299213" header="0.31496062992125984" footer="0.31496062992125984"/>
  <pageSetup paperSize="9" scale="80" fitToHeight="0" orientation="portrait" blackAndWhite="1" r:id="rId1"/>
  <rowBreaks count="2" manualBreakCount="2">
    <brk id="51" max="12" man="1"/>
    <brk id="9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99"/>
    <pageSetUpPr fitToPage="1"/>
  </sheetPr>
  <dimension ref="A1:AD200"/>
  <sheetViews>
    <sheetView view="pageBreakPreview" topLeftCell="A107" zoomScale="90" zoomScaleNormal="85" zoomScaleSheetLayoutView="90" workbookViewId="0">
      <selection activeCell="F94" sqref="F94:N96"/>
    </sheetView>
  </sheetViews>
  <sheetFormatPr defaultColWidth="9.140625" defaultRowHeight="15" x14ac:dyDescent="0.25"/>
  <cols>
    <col min="1" max="1" width="4.7109375" style="65" customWidth="1"/>
    <col min="2" max="2" width="5.7109375" style="65" customWidth="1"/>
    <col min="3" max="3" width="17.28515625" style="65" customWidth="1"/>
    <col min="4" max="4" width="8" style="65" customWidth="1"/>
    <col min="5" max="5" width="1.140625" style="65" customWidth="1"/>
    <col min="6" max="6" width="5.5703125" style="65" customWidth="1"/>
    <col min="7" max="7" width="13.42578125" style="65" customWidth="1"/>
    <col min="8" max="9" width="7.42578125" style="65" customWidth="1"/>
    <col min="10" max="10" width="6.42578125" style="65" customWidth="1"/>
    <col min="11" max="11" width="6.85546875" style="65" customWidth="1"/>
    <col min="12" max="12" width="12.140625" style="65" customWidth="1"/>
    <col min="13" max="13" width="12.28515625" style="65" customWidth="1"/>
    <col min="14" max="14" width="11.28515625" style="65" customWidth="1"/>
    <col min="15" max="15" width="18.85546875" style="65" customWidth="1"/>
    <col min="16" max="16" width="2" style="65" customWidth="1"/>
    <col min="17" max="17" width="66.5703125" style="65" customWidth="1"/>
    <col min="18" max="16384" width="9.140625" style="65"/>
  </cols>
  <sheetData>
    <row r="1" spans="1:30" ht="17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506"/>
      <c r="K1" s="506"/>
      <c r="L1" s="506"/>
      <c r="M1" s="506"/>
      <c r="N1" s="506"/>
      <c r="O1" s="506"/>
      <c r="P1" s="506"/>
    </row>
    <row r="2" spans="1:30" ht="8.25" customHeight="1" x14ac:dyDescent="0.25">
      <c r="A2" s="399" t="s">
        <v>15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</row>
    <row r="3" spans="1:30" ht="14.25" customHeight="1" thickBot="1" x14ac:dyDescent="0.3">
      <c r="A3" s="511" t="s">
        <v>763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</row>
    <row r="4" spans="1:30" ht="3.75" customHeight="1" thickBot="1" x14ac:dyDescent="0.3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738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</row>
    <row r="5" spans="1:30" ht="32.25" customHeight="1" thickBot="1" x14ac:dyDescent="0.3">
      <c r="A5" s="562" t="s">
        <v>719</v>
      </c>
      <c r="B5" s="563"/>
      <c r="C5" s="563"/>
      <c r="D5" s="564"/>
      <c r="E5" s="751">
        <f>Паспорт!B6</f>
        <v>0</v>
      </c>
      <c r="F5" s="752"/>
      <c r="G5" s="752"/>
      <c r="H5" s="752"/>
      <c r="I5" s="752"/>
      <c r="J5" s="752"/>
      <c r="K5" s="752"/>
      <c r="L5" s="734" t="s">
        <v>765</v>
      </c>
      <c r="M5" s="735"/>
      <c r="N5" s="730"/>
      <c r="O5" s="731"/>
      <c r="P5" s="739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</row>
    <row r="6" spans="1:30" ht="43.5" customHeight="1" thickBot="1" x14ac:dyDescent="0.3">
      <c r="A6" s="720" t="s">
        <v>764</v>
      </c>
      <c r="B6" s="721"/>
      <c r="C6" s="721"/>
      <c r="D6" s="722"/>
      <c r="E6" s="723"/>
      <c r="F6" s="724"/>
      <c r="G6" s="724"/>
      <c r="H6" s="724"/>
      <c r="I6" s="724"/>
      <c r="J6" s="724"/>
      <c r="K6" s="724"/>
      <c r="L6" s="736"/>
      <c r="M6" s="737"/>
      <c r="N6" s="732"/>
      <c r="O6" s="733"/>
      <c r="P6" s="68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</row>
    <row r="7" spans="1:30" ht="5.25" customHeight="1" thickBot="1" x14ac:dyDescent="0.3">
      <c r="A7" s="562" t="s">
        <v>121</v>
      </c>
      <c r="B7" s="563"/>
      <c r="C7" s="563"/>
      <c r="D7" s="564"/>
      <c r="E7" s="69"/>
      <c r="F7" s="70"/>
      <c r="G7" s="70"/>
      <c r="H7" s="70"/>
      <c r="I7" s="70"/>
      <c r="J7" s="70"/>
      <c r="K7" s="70"/>
      <c r="L7" s="70"/>
      <c r="M7" s="70"/>
      <c r="N7" s="70"/>
      <c r="O7" s="585"/>
      <c r="P7" s="586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</row>
    <row r="8" spans="1:30" ht="32.25" customHeight="1" thickBot="1" x14ac:dyDescent="0.3">
      <c r="A8" s="565"/>
      <c r="B8" s="566"/>
      <c r="C8" s="566"/>
      <c r="D8" s="567"/>
      <c r="E8" s="71"/>
      <c r="F8" s="135" t="s">
        <v>120</v>
      </c>
      <c r="G8" s="568" t="s">
        <v>134</v>
      </c>
      <c r="H8" s="569"/>
      <c r="I8" s="570"/>
      <c r="J8" s="568" t="s">
        <v>703</v>
      </c>
      <c r="K8" s="570"/>
      <c r="L8" s="568" t="s">
        <v>127</v>
      </c>
      <c r="M8" s="570"/>
      <c r="N8" s="568" t="s">
        <v>282</v>
      </c>
      <c r="O8" s="571"/>
      <c r="P8" s="68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</row>
    <row r="9" spans="1:30" ht="12.75" customHeight="1" x14ac:dyDescent="0.25">
      <c r="A9" s="565"/>
      <c r="B9" s="566"/>
      <c r="C9" s="566"/>
      <c r="D9" s="567"/>
      <c r="E9" s="71"/>
      <c r="F9" s="72">
        <v>1</v>
      </c>
      <c r="G9" s="572"/>
      <c r="H9" s="572"/>
      <c r="I9" s="572"/>
      <c r="J9" s="573"/>
      <c r="K9" s="573"/>
      <c r="L9" s="574" t="s">
        <v>187</v>
      </c>
      <c r="M9" s="575"/>
      <c r="N9" s="578"/>
      <c r="O9" s="579"/>
      <c r="P9" s="68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</row>
    <row r="10" spans="1:30" ht="12.75" customHeight="1" x14ac:dyDescent="0.25">
      <c r="A10" s="565"/>
      <c r="B10" s="566"/>
      <c r="C10" s="566"/>
      <c r="D10" s="567"/>
      <c r="E10" s="71"/>
      <c r="F10" s="73">
        <v>2</v>
      </c>
      <c r="G10" s="572"/>
      <c r="H10" s="572"/>
      <c r="I10" s="572"/>
      <c r="J10" s="573"/>
      <c r="K10" s="573"/>
      <c r="L10" s="574" t="s">
        <v>187</v>
      </c>
      <c r="M10" s="575"/>
      <c r="N10" s="576"/>
      <c r="O10" s="577"/>
      <c r="P10" s="68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</row>
    <row r="11" spans="1:30" ht="12.75" customHeight="1" x14ac:dyDescent="0.25">
      <c r="A11" s="565"/>
      <c r="B11" s="566"/>
      <c r="C11" s="566"/>
      <c r="D11" s="567"/>
      <c r="E11" s="71"/>
      <c r="F11" s="73">
        <v>3</v>
      </c>
      <c r="G11" s="576"/>
      <c r="H11" s="576"/>
      <c r="I11" s="576"/>
      <c r="J11" s="580"/>
      <c r="K11" s="580"/>
      <c r="L11" s="574" t="s">
        <v>187</v>
      </c>
      <c r="M11" s="575"/>
      <c r="N11" s="576"/>
      <c r="O11" s="577"/>
      <c r="P11" s="68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</row>
    <row r="12" spans="1:30" ht="12.75" customHeight="1" x14ac:dyDescent="0.25">
      <c r="A12" s="565"/>
      <c r="B12" s="566"/>
      <c r="C12" s="566"/>
      <c r="D12" s="567"/>
      <c r="E12" s="71"/>
      <c r="F12" s="74">
        <v>4</v>
      </c>
      <c r="G12" s="576"/>
      <c r="H12" s="576"/>
      <c r="I12" s="576"/>
      <c r="J12" s="580"/>
      <c r="K12" s="580"/>
      <c r="L12" s="574" t="s">
        <v>187</v>
      </c>
      <c r="M12" s="575"/>
      <c r="N12" s="576"/>
      <c r="O12" s="577"/>
      <c r="P12" s="68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</row>
    <row r="13" spans="1:30" ht="12.75" customHeight="1" x14ac:dyDescent="0.25">
      <c r="A13" s="565"/>
      <c r="B13" s="566"/>
      <c r="C13" s="566"/>
      <c r="D13" s="567"/>
      <c r="E13" s="71"/>
      <c r="F13" s="74">
        <v>5</v>
      </c>
      <c r="G13" s="576"/>
      <c r="H13" s="576"/>
      <c r="I13" s="576"/>
      <c r="J13" s="580"/>
      <c r="K13" s="580"/>
      <c r="L13" s="574" t="s">
        <v>187</v>
      </c>
      <c r="M13" s="575"/>
      <c r="N13" s="576"/>
      <c r="O13" s="577"/>
      <c r="P13" s="68"/>
    </row>
    <row r="14" spans="1:30" ht="12.75" customHeight="1" thickBot="1" x14ac:dyDescent="0.3">
      <c r="A14" s="565"/>
      <c r="B14" s="566"/>
      <c r="C14" s="566"/>
      <c r="D14" s="567"/>
      <c r="E14" s="71"/>
      <c r="F14" s="581" t="str">
        <f>IF(J14=0,"","Итого")</f>
        <v/>
      </c>
      <c r="G14" s="582"/>
      <c r="H14" s="582"/>
      <c r="I14" s="583"/>
      <c r="J14" s="584">
        <f>SUM(J9:K13)</f>
        <v>0</v>
      </c>
      <c r="K14" s="584"/>
      <c r="L14" s="150"/>
      <c r="M14" s="151"/>
      <c r="N14" s="151"/>
      <c r="O14" s="152"/>
      <c r="P14" s="68"/>
    </row>
    <row r="15" spans="1:30" ht="12" customHeight="1" thickBot="1" x14ac:dyDescent="0.3">
      <c r="A15" s="565"/>
      <c r="B15" s="566"/>
      <c r="C15" s="566"/>
      <c r="D15" s="567"/>
      <c r="E15" s="71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</row>
    <row r="16" spans="1:30" ht="5.25" customHeight="1" thickBot="1" x14ac:dyDescent="0.3">
      <c r="A16" s="562" t="s">
        <v>284</v>
      </c>
      <c r="B16" s="563"/>
      <c r="C16" s="563"/>
      <c r="D16" s="564"/>
      <c r="E16" s="69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</row>
    <row r="17" spans="1:30" ht="32.25" customHeight="1" thickBot="1" x14ac:dyDescent="0.3">
      <c r="A17" s="565"/>
      <c r="B17" s="566"/>
      <c r="C17" s="566"/>
      <c r="D17" s="567"/>
      <c r="E17" s="71"/>
      <c r="F17" s="135" t="s">
        <v>120</v>
      </c>
      <c r="G17" s="568" t="s">
        <v>283</v>
      </c>
      <c r="H17" s="569"/>
      <c r="I17" s="570"/>
      <c r="J17" s="568" t="s">
        <v>703</v>
      </c>
      <c r="K17" s="570"/>
      <c r="L17" s="568" t="s">
        <v>127</v>
      </c>
      <c r="M17" s="570"/>
      <c r="N17" s="568" t="s">
        <v>282</v>
      </c>
      <c r="O17" s="571"/>
      <c r="P17" s="68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</row>
    <row r="18" spans="1:30" ht="12.75" customHeight="1" x14ac:dyDescent="0.25">
      <c r="A18" s="565"/>
      <c r="B18" s="566"/>
      <c r="C18" s="566"/>
      <c r="D18" s="567"/>
      <c r="E18" s="71"/>
      <c r="F18" s="72">
        <v>1</v>
      </c>
      <c r="G18" s="572"/>
      <c r="H18" s="572"/>
      <c r="I18" s="572"/>
      <c r="J18" s="573"/>
      <c r="K18" s="573"/>
      <c r="L18" s="574" t="s">
        <v>187</v>
      </c>
      <c r="M18" s="575"/>
      <c r="N18" s="578"/>
      <c r="O18" s="579"/>
      <c r="P18" s="68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</row>
    <row r="19" spans="1:30" ht="12.75" customHeight="1" x14ac:dyDescent="0.25">
      <c r="A19" s="565"/>
      <c r="B19" s="566"/>
      <c r="C19" s="566"/>
      <c r="D19" s="567"/>
      <c r="E19" s="71"/>
      <c r="F19" s="248">
        <v>2</v>
      </c>
      <c r="G19" s="572"/>
      <c r="H19" s="572"/>
      <c r="I19" s="572"/>
      <c r="J19" s="573"/>
      <c r="K19" s="573"/>
      <c r="L19" s="574" t="s">
        <v>187</v>
      </c>
      <c r="M19" s="575"/>
      <c r="N19" s="576"/>
      <c r="O19" s="577"/>
      <c r="P19" s="68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</row>
    <row r="20" spans="1:30" ht="12.75" customHeight="1" x14ac:dyDescent="0.25">
      <c r="A20" s="565"/>
      <c r="B20" s="566"/>
      <c r="C20" s="566"/>
      <c r="D20" s="567"/>
      <c r="E20" s="71"/>
      <c r="F20" s="248">
        <v>3</v>
      </c>
      <c r="G20" s="576"/>
      <c r="H20" s="576"/>
      <c r="I20" s="576"/>
      <c r="J20" s="580"/>
      <c r="K20" s="580"/>
      <c r="L20" s="574" t="s">
        <v>187</v>
      </c>
      <c r="M20" s="575"/>
      <c r="N20" s="576"/>
      <c r="O20" s="577"/>
      <c r="P20" s="68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</row>
    <row r="21" spans="1:30" ht="12.75" customHeight="1" x14ac:dyDescent="0.25">
      <c r="A21" s="565"/>
      <c r="B21" s="566"/>
      <c r="C21" s="566"/>
      <c r="D21" s="567"/>
      <c r="E21" s="71"/>
      <c r="F21" s="74">
        <v>4</v>
      </c>
      <c r="G21" s="576"/>
      <c r="H21" s="576"/>
      <c r="I21" s="576"/>
      <c r="J21" s="580"/>
      <c r="K21" s="580"/>
      <c r="L21" s="574" t="s">
        <v>187</v>
      </c>
      <c r="M21" s="575"/>
      <c r="N21" s="576"/>
      <c r="O21" s="577"/>
      <c r="P21" s="68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</row>
    <row r="22" spans="1:30" ht="12.75" customHeight="1" x14ac:dyDescent="0.25">
      <c r="A22" s="565"/>
      <c r="B22" s="566"/>
      <c r="C22" s="566"/>
      <c r="D22" s="567"/>
      <c r="E22" s="71"/>
      <c r="F22" s="74">
        <v>5</v>
      </c>
      <c r="G22" s="576"/>
      <c r="H22" s="576"/>
      <c r="I22" s="576"/>
      <c r="J22" s="580"/>
      <c r="K22" s="580"/>
      <c r="L22" s="574" t="s">
        <v>187</v>
      </c>
      <c r="M22" s="575"/>
      <c r="N22" s="576"/>
      <c r="O22" s="577"/>
      <c r="P22" s="68"/>
    </row>
    <row r="23" spans="1:30" ht="12.75" customHeight="1" thickBot="1" x14ac:dyDescent="0.3">
      <c r="A23" s="565"/>
      <c r="B23" s="566"/>
      <c r="C23" s="566"/>
      <c r="D23" s="567"/>
      <c r="E23" s="71"/>
      <c r="F23" s="581" t="str">
        <f>IF(J23=0,"","Итого")</f>
        <v/>
      </c>
      <c r="G23" s="582"/>
      <c r="H23" s="582"/>
      <c r="I23" s="583"/>
      <c r="J23" s="584">
        <f>SUM(J18:K22)</f>
        <v>0</v>
      </c>
      <c r="K23" s="584"/>
      <c r="L23" s="150"/>
      <c r="M23" s="151"/>
      <c r="N23" s="151"/>
      <c r="O23" s="152"/>
      <c r="P23" s="68"/>
    </row>
    <row r="24" spans="1:30" ht="3" customHeight="1" thickBot="1" x14ac:dyDescent="0.3">
      <c r="A24" s="565"/>
      <c r="B24" s="566"/>
      <c r="C24" s="566"/>
      <c r="D24" s="567"/>
      <c r="E24" s="71"/>
      <c r="F24" s="75"/>
      <c r="G24" s="75"/>
      <c r="H24" s="75"/>
      <c r="I24" s="75"/>
      <c r="J24" s="75"/>
      <c r="K24" s="75"/>
      <c r="L24" s="75"/>
      <c r="M24" s="75"/>
      <c r="N24" s="75"/>
      <c r="O24" s="585"/>
      <c r="P24" s="586"/>
    </row>
    <row r="25" spans="1:30" ht="6" customHeight="1" thickBot="1" x14ac:dyDescent="0.3">
      <c r="A25" s="562" t="s">
        <v>695</v>
      </c>
      <c r="B25" s="563"/>
      <c r="C25" s="563"/>
      <c r="D25" s="564"/>
      <c r="E25" s="69"/>
      <c r="F25" s="70"/>
      <c r="G25" s="70"/>
      <c r="H25" s="70"/>
      <c r="I25" s="70"/>
      <c r="J25" s="70"/>
      <c r="K25" s="70"/>
      <c r="L25" s="70"/>
      <c r="M25" s="70"/>
      <c r="N25" s="70"/>
      <c r="O25" s="749"/>
      <c r="P25" s="750"/>
    </row>
    <row r="26" spans="1:30" ht="50.25" customHeight="1" thickBot="1" x14ac:dyDescent="0.3">
      <c r="A26" s="565"/>
      <c r="B26" s="566"/>
      <c r="C26" s="566"/>
      <c r="D26" s="567"/>
      <c r="E26" s="71"/>
      <c r="F26" s="727" t="s">
        <v>682</v>
      </c>
      <c r="G26" s="570"/>
      <c r="H26" s="568" t="s">
        <v>683</v>
      </c>
      <c r="I26" s="569"/>
      <c r="J26" s="570"/>
      <c r="K26" s="728" t="s">
        <v>684</v>
      </c>
      <c r="L26" s="729"/>
      <c r="M26" s="568" t="s">
        <v>132</v>
      </c>
      <c r="N26" s="569"/>
      <c r="O26" s="571"/>
      <c r="P26" s="68"/>
    </row>
    <row r="27" spans="1:30" ht="37.5" customHeight="1" thickBot="1" x14ac:dyDescent="0.3">
      <c r="A27" s="565"/>
      <c r="B27" s="566"/>
      <c r="C27" s="566"/>
      <c r="D27" s="567"/>
      <c r="E27" s="71"/>
      <c r="F27" s="744"/>
      <c r="G27" s="725"/>
      <c r="H27" s="595"/>
      <c r="I27" s="596"/>
      <c r="J27" s="725"/>
      <c r="K27" s="595"/>
      <c r="L27" s="725"/>
      <c r="M27" s="595"/>
      <c r="N27" s="596"/>
      <c r="O27" s="597"/>
      <c r="P27" s="68"/>
    </row>
    <row r="28" spans="1:30" ht="10.5" customHeight="1" thickBot="1" x14ac:dyDescent="0.3">
      <c r="A28" s="565"/>
      <c r="B28" s="566"/>
      <c r="C28" s="566"/>
      <c r="D28" s="567"/>
      <c r="E28" s="71"/>
      <c r="F28" s="726"/>
      <c r="G28" s="726"/>
      <c r="H28" s="726"/>
      <c r="I28" s="726"/>
      <c r="J28" s="726"/>
      <c r="K28" s="726"/>
      <c r="L28" s="726"/>
      <c r="M28" s="726"/>
      <c r="N28" s="726"/>
      <c r="O28" s="726"/>
      <c r="P28" s="68"/>
    </row>
    <row r="29" spans="1:30" ht="50.25" customHeight="1" thickBot="1" x14ac:dyDescent="0.3">
      <c r="A29" s="565"/>
      <c r="B29" s="566"/>
      <c r="C29" s="566"/>
      <c r="D29" s="567"/>
      <c r="E29" s="71"/>
      <c r="F29" s="727" t="s">
        <v>690</v>
      </c>
      <c r="G29" s="570"/>
      <c r="H29" s="568" t="s">
        <v>691</v>
      </c>
      <c r="I29" s="569"/>
      <c r="J29" s="570"/>
      <c r="K29" s="728" t="s">
        <v>689</v>
      </c>
      <c r="L29" s="729"/>
      <c r="M29" s="568" t="s">
        <v>132</v>
      </c>
      <c r="N29" s="569"/>
      <c r="O29" s="571"/>
      <c r="P29" s="68"/>
    </row>
    <row r="30" spans="1:30" ht="37.5" customHeight="1" thickBot="1" x14ac:dyDescent="0.3">
      <c r="A30" s="565"/>
      <c r="B30" s="566"/>
      <c r="C30" s="566"/>
      <c r="D30" s="567"/>
      <c r="E30" s="71"/>
      <c r="F30" s="744"/>
      <c r="G30" s="725"/>
      <c r="H30" s="595"/>
      <c r="I30" s="596"/>
      <c r="J30" s="725"/>
      <c r="K30" s="595"/>
      <c r="L30" s="725"/>
      <c r="M30" s="595"/>
      <c r="N30" s="596"/>
      <c r="O30" s="597"/>
      <c r="P30" s="68"/>
    </row>
    <row r="31" spans="1:30" ht="13.5" customHeight="1" thickBot="1" x14ac:dyDescent="0.3">
      <c r="A31" s="565"/>
      <c r="B31" s="566"/>
      <c r="C31" s="566"/>
      <c r="D31" s="567"/>
      <c r="E31" s="71"/>
      <c r="F31" s="726"/>
      <c r="G31" s="726"/>
      <c r="H31" s="726"/>
      <c r="I31" s="726"/>
      <c r="J31" s="726"/>
      <c r="K31" s="726"/>
      <c r="L31" s="726"/>
      <c r="M31" s="726"/>
      <c r="N31" s="726"/>
      <c r="O31" s="726"/>
      <c r="P31" s="68"/>
    </row>
    <row r="32" spans="1:30" ht="48" customHeight="1" thickBot="1" x14ac:dyDescent="0.3">
      <c r="A32" s="565"/>
      <c r="B32" s="566"/>
      <c r="C32" s="566"/>
      <c r="D32" s="567"/>
      <c r="E32" s="71"/>
      <c r="F32" s="727" t="s">
        <v>696</v>
      </c>
      <c r="G32" s="570"/>
      <c r="H32" s="568" t="s">
        <v>697</v>
      </c>
      <c r="I32" s="569"/>
      <c r="J32" s="570"/>
      <c r="K32" s="728" t="s">
        <v>698</v>
      </c>
      <c r="L32" s="729"/>
      <c r="M32" s="568" t="s">
        <v>699</v>
      </c>
      <c r="N32" s="569"/>
      <c r="O32" s="571"/>
      <c r="P32" s="68"/>
    </row>
    <row r="33" spans="1:17" ht="37.5" customHeight="1" thickBot="1" x14ac:dyDescent="0.3">
      <c r="A33" s="565"/>
      <c r="B33" s="566"/>
      <c r="C33" s="566"/>
      <c r="D33" s="567"/>
      <c r="E33" s="71"/>
      <c r="F33" s="744"/>
      <c r="G33" s="725"/>
      <c r="H33" s="595"/>
      <c r="I33" s="596"/>
      <c r="J33" s="725"/>
      <c r="K33" s="595"/>
      <c r="L33" s="725"/>
      <c r="M33" s="595"/>
      <c r="N33" s="596"/>
      <c r="O33" s="597"/>
      <c r="P33" s="68"/>
    </row>
    <row r="34" spans="1:17" ht="13.5" customHeight="1" thickBot="1" x14ac:dyDescent="0.3">
      <c r="A34" s="753"/>
      <c r="B34" s="754"/>
      <c r="C34" s="754"/>
      <c r="D34" s="755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47"/>
      <c r="P34" s="748"/>
    </row>
    <row r="35" spans="1:17" ht="12" customHeight="1" thickBot="1" x14ac:dyDescent="0.3">
      <c r="A35" s="562" t="s">
        <v>286</v>
      </c>
      <c r="B35" s="563"/>
      <c r="C35" s="563"/>
      <c r="D35" s="564"/>
      <c r="E35" s="69"/>
      <c r="F35" s="70"/>
      <c r="G35" s="70"/>
      <c r="H35" s="70"/>
      <c r="I35" s="70"/>
      <c r="J35" s="70"/>
      <c r="K35" s="70"/>
      <c r="L35" s="70"/>
      <c r="M35" s="70"/>
      <c r="N35" s="70"/>
      <c r="O35" s="749"/>
      <c r="P35" s="750"/>
    </row>
    <row r="36" spans="1:17" ht="29.25" customHeight="1" thickBot="1" x14ac:dyDescent="0.3">
      <c r="A36" s="565"/>
      <c r="B36" s="566"/>
      <c r="C36" s="566"/>
      <c r="D36" s="567"/>
      <c r="E36" s="71"/>
      <c r="F36" s="741" t="s">
        <v>254</v>
      </c>
      <c r="G36" s="742"/>
      <c r="H36" s="742"/>
      <c r="I36" s="742"/>
      <c r="J36" s="589" t="s">
        <v>285</v>
      </c>
      <c r="K36" s="590"/>
      <c r="L36" s="221" t="s">
        <v>255</v>
      </c>
      <c r="M36" s="240" t="s">
        <v>257</v>
      </c>
      <c r="N36" s="240" t="s">
        <v>258</v>
      </c>
      <c r="O36" s="221" t="s">
        <v>256</v>
      </c>
      <c r="P36" s="68"/>
    </row>
    <row r="37" spans="1:17" ht="24.75" customHeight="1" x14ac:dyDescent="0.25">
      <c r="A37" s="565"/>
      <c r="B37" s="566"/>
      <c r="C37" s="566"/>
      <c r="D37" s="567"/>
      <c r="E37" s="71"/>
      <c r="F37" s="772" t="s">
        <v>687</v>
      </c>
      <c r="G37" s="773"/>
      <c r="H37" s="773"/>
      <c r="I37" s="774"/>
      <c r="J37" s="591"/>
      <c r="K37" s="592"/>
      <c r="L37" s="218"/>
      <c r="M37" s="217"/>
      <c r="N37" s="219"/>
      <c r="O37" s="234">
        <f t="shared" ref="O37:O45" si="0">J37+L37+M37+N37</f>
        <v>0</v>
      </c>
      <c r="P37" s="68"/>
    </row>
    <row r="38" spans="1:17" ht="16.5" customHeight="1" x14ac:dyDescent="0.25">
      <c r="A38" s="565"/>
      <c r="B38" s="566"/>
      <c r="C38" s="566"/>
      <c r="D38" s="567"/>
      <c r="E38" s="71"/>
      <c r="F38" s="772" t="s">
        <v>685</v>
      </c>
      <c r="G38" s="773"/>
      <c r="H38" s="773"/>
      <c r="I38" s="774"/>
      <c r="J38" s="591"/>
      <c r="K38" s="592"/>
      <c r="L38" s="218"/>
      <c r="M38" s="217"/>
      <c r="N38" s="219"/>
      <c r="O38" s="234">
        <f t="shared" si="0"/>
        <v>0</v>
      </c>
      <c r="P38" s="68"/>
    </row>
    <row r="39" spans="1:17" ht="21.75" customHeight="1" x14ac:dyDescent="0.25">
      <c r="A39" s="565"/>
      <c r="B39" s="566"/>
      <c r="C39" s="566"/>
      <c r="D39" s="567"/>
      <c r="E39" s="71"/>
      <c r="F39" s="772" t="s">
        <v>686</v>
      </c>
      <c r="G39" s="773"/>
      <c r="H39" s="773"/>
      <c r="I39" s="774"/>
      <c r="J39" s="591"/>
      <c r="K39" s="592"/>
      <c r="L39" s="267"/>
      <c r="M39" s="265"/>
      <c r="N39" s="265"/>
      <c r="O39" s="266">
        <f t="shared" si="0"/>
        <v>0</v>
      </c>
      <c r="P39" s="68"/>
    </row>
    <row r="40" spans="1:17" ht="25.5" customHeight="1" x14ac:dyDescent="0.25">
      <c r="A40" s="565"/>
      <c r="B40" s="566"/>
      <c r="C40" s="566"/>
      <c r="D40" s="567"/>
      <c r="E40" s="71"/>
      <c r="F40" s="608" t="s">
        <v>688</v>
      </c>
      <c r="G40" s="609"/>
      <c r="H40" s="609"/>
      <c r="I40" s="610"/>
      <c r="J40" s="591"/>
      <c r="K40" s="592"/>
      <c r="L40" s="267"/>
      <c r="M40" s="265"/>
      <c r="N40" s="265"/>
      <c r="O40" s="266">
        <f t="shared" si="0"/>
        <v>0</v>
      </c>
      <c r="P40" s="68"/>
    </row>
    <row r="41" spans="1:17" ht="12.75" customHeight="1" x14ac:dyDescent="0.25">
      <c r="A41" s="565"/>
      <c r="B41" s="566"/>
      <c r="C41" s="566"/>
      <c r="D41" s="567"/>
      <c r="E41" s="71"/>
      <c r="F41" s="608" t="s">
        <v>86</v>
      </c>
      <c r="G41" s="609"/>
      <c r="H41" s="609"/>
      <c r="I41" s="610"/>
      <c r="J41" s="593"/>
      <c r="K41" s="594"/>
      <c r="L41" s="267"/>
      <c r="M41" s="265"/>
      <c r="N41" s="265"/>
      <c r="O41" s="234">
        <f t="shared" si="0"/>
        <v>0</v>
      </c>
      <c r="P41" s="68"/>
      <c r="Q41" s="227" t="str">
        <f>IF(J41&gt;0,"Не соответствует Положению Фонда!"," ")</f>
        <v xml:space="preserve"> </v>
      </c>
    </row>
    <row r="42" spans="1:17" ht="12.75" customHeight="1" x14ac:dyDescent="0.25">
      <c r="A42" s="565"/>
      <c r="B42" s="566"/>
      <c r="C42" s="566"/>
      <c r="D42" s="567"/>
      <c r="E42" s="71"/>
      <c r="F42" s="608" t="s">
        <v>270</v>
      </c>
      <c r="G42" s="609"/>
      <c r="H42" s="609"/>
      <c r="I42" s="610"/>
      <c r="J42" s="593">
        <f>J43+J44+J45</f>
        <v>0</v>
      </c>
      <c r="K42" s="594"/>
      <c r="L42" s="242">
        <f>L43+L44+L45</f>
        <v>0</v>
      </c>
      <c r="M42" s="242">
        <f>M43+M44+M45</f>
        <v>0</v>
      </c>
      <c r="N42" s="268">
        <f>N43+N44+N45</f>
        <v>0</v>
      </c>
      <c r="O42" s="234">
        <f t="shared" si="0"/>
        <v>0</v>
      </c>
      <c r="P42" s="68"/>
      <c r="Q42" s="65" t="str">
        <f>IF(J41=0," ","")</f>
        <v xml:space="preserve"> </v>
      </c>
    </row>
    <row r="43" spans="1:17" ht="12.75" customHeight="1" x14ac:dyDescent="0.25">
      <c r="A43" s="565"/>
      <c r="B43" s="566"/>
      <c r="C43" s="566"/>
      <c r="D43" s="567"/>
      <c r="E43" s="71"/>
      <c r="F43" s="775" t="s">
        <v>269</v>
      </c>
      <c r="G43" s="776"/>
      <c r="H43" s="776"/>
      <c r="I43" s="776"/>
      <c r="J43" s="591"/>
      <c r="K43" s="592"/>
      <c r="L43" s="220"/>
      <c r="M43" s="219"/>
      <c r="N43" s="219"/>
      <c r="O43" s="234">
        <f t="shared" si="0"/>
        <v>0</v>
      </c>
      <c r="P43" s="68"/>
    </row>
    <row r="44" spans="1:17" ht="12.75" customHeight="1" x14ac:dyDescent="0.25">
      <c r="A44" s="565"/>
      <c r="B44" s="566"/>
      <c r="C44" s="566"/>
      <c r="D44" s="567"/>
      <c r="E44" s="71"/>
      <c r="F44" s="775" t="s">
        <v>271</v>
      </c>
      <c r="G44" s="776"/>
      <c r="H44" s="776"/>
      <c r="I44" s="776"/>
      <c r="J44" s="591"/>
      <c r="K44" s="592"/>
      <c r="L44" s="220"/>
      <c r="M44" s="219"/>
      <c r="N44" s="219"/>
      <c r="O44" s="234">
        <f t="shared" si="0"/>
        <v>0</v>
      </c>
      <c r="P44" s="68"/>
    </row>
    <row r="45" spans="1:17" ht="12.75" customHeight="1" thickBot="1" x14ac:dyDescent="0.3">
      <c r="A45" s="565"/>
      <c r="B45" s="566"/>
      <c r="C45" s="566"/>
      <c r="D45" s="567"/>
      <c r="E45" s="71"/>
      <c r="F45" s="775" t="s">
        <v>263</v>
      </c>
      <c r="G45" s="776"/>
      <c r="H45" s="776"/>
      <c r="I45" s="776"/>
      <c r="J45" s="591"/>
      <c r="K45" s="592"/>
      <c r="L45" s="220"/>
      <c r="M45" s="219"/>
      <c r="N45" s="219"/>
      <c r="O45" s="234">
        <f t="shared" si="0"/>
        <v>0</v>
      </c>
      <c r="P45" s="68"/>
    </row>
    <row r="46" spans="1:17" ht="17.25" customHeight="1" thickBot="1" x14ac:dyDescent="0.3">
      <c r="A46" s="565"/>
      <c r="B46" s="566"/>
      <c r="C46" s="566"/>
      <c r="D46" s="567"/>
      <c r="E46" s="71"/>
      <c r="F46" s="745" t="s">
        <v>256</v>
      </c>
      <c r="G46" s="745"/>
      <c r="H46" s="745"/>
      <c r="I46" s="746"/>
      <c r="J46" s="593">
        <f>J37+J38+J41+J42+J39+J40</f>
        <v>0</v>
      </c>
      <c r="K46" s="594"/>
      <c r="L46" s="242">
        <f t="shared" ref="L46:M46" si="1">L37+L38+L41+L42+L39+L40</f>
        <v>0</v>
      </c>
      <c r="M46" s="242">
        <f t="shared" si="1"/>
        <v>0</v>
      </c>
      <c r="N46" s="268">
        <f t="shared" ref="N46" si="2">N37+N38+N41+N42+N39+N40</f>
        <v>0</v>
      </c>
      <c r="O46" s="270">
        <f>O42+O41+O40+O39+O38+O37</f>
        <v>0</v>
      </c>
      <c r="P46" s="68"/>
      <c r="Q46" s="587" t="str">
        <f>IF(O46=Паспорт!B11," ","ОШИБКА! Не соответствует данным ПАСПОРТА")</f>
        <v xml:space="preserve"> </v>
      </c>
    </row>
    <row r="47" spans="1:17" ht="8.25" customHeight="1" thickBot="1" x14ac:dyDescent="0.3">
      <c r="A47" s="565"/>
      <c r="B47" s="566"/>
      <c r="C47" s="566"/>
      <c r="D47" s="567"/>
      <c r="E47" s="76"/>
      <c r="F47" s="78"/>
      <c r="G47" s="78"/>
      <c r="H47" s="78"/>
      <c r="I47" s="78"/>
      <c r="J47" s="588"/>
      <c r="K47" s="588"/>
      <c r="L47" s="225"/>
      <c r="M47" s="225"/>
      <c r="N47" s="225" t="str">
        <f>IF(N46=J54," ","ошибка заполнения!Проверить источники финансирования")</f>
        <v xml:space="preserve"> </v>
      </c>
      <c r="O47" s="226"/>
      <c r="P47" s="222"/>
      <c r="Q47" s="587"/>
    </row>
    <row r="48" spans="1:17" ht="6" customHeight="1" thickBot="1" x14ac:dyDescent="0.3">
      <c r="A48" s="753"/>
      <c r="B48" s="754"/>
      <c r="C48" s="754"/>
      <c r="D48" s="755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9"/>
      <c r="P48" s="80"/>
    </row>
    <row r="49" spans="1:17" ht="12.75" customHeight="1" thickBot="1" x14ac:dyDescent="0.3">
      <c r="A49" s="709" t="s">
        <v>223</v>
      </c>
      <c r="B49" s="710"/>
      <c r="C49" s="710"/>
      <c r="D49" s="711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68"/>
    </row>
    <row r="50" spans="1:17" ht="12.75" customHeight="1" thickBot="1" x14ac:dyDescent="0.3">
      <c r="A50" s="617"/>
      <c r="B50" s="618"/>
      <c r="C50" s="618"/>
      <c r="D50" s="619"/>
      <c r="E50" s="210"/>
      <c r="F50" s="741" t="s">
        <v>264</v>
      </c>
      <c r="G50" s="742"/>
      <c r="H50" s="742"/>
      <c r="I50" s="742"/>
      <c r="J50" s="741" t="s">
        <v>68</v>
      </c>
      <c r="K50" s="742"/>
      <c r="L50" s="742"/>
      <c r="M50" s="742"/>
      <c r="N50" s="741" t="s">
        <v>225</v>
      </c>
      <c r="O50" s="742"/>
      <c r="P50" s="68"/>
    </row>
    <row r="51" spans="1:17" ht="28.5" customHeight="1" x14ac:dyDescent="0.25">
      <c r="A51" s="617"/>
      <c r="B51" s="618"/>
      <c r="C51" s="618"/>
      <c r="D51" s="619"/>
      <c r="E51" s="210"/>
      <c r="F51" s="797" t="s">
        <v>224</v>
      </c>
      <c r="G51" s="798"/>
      <c r="H51" s="798"/>
      <c r="I51" s="798"/>
      <c r="J51" s="593">
        <f>L46</f>
        <v>0</v>
      </c>
      <c r="K51" s="740"/>
      <c r="L51" s="740"/>
      <c r="M51" s="594"/>
      <c r="N51" s="743" t="str">
        <f>IFERROR(J51/$O$46,"н/д")</f>
        <v>н/д</v>
      </c>
      <c r="O51" s="743"/>
      <c r="P51" s="68"/>
      <c r="Q51" s="227" t="str">
        <f>IF(N51&lt;20%,"Не соответствует Положению Фонда; должно быть не менее 20%"," ")</f>
        <v xml:space="preserve"> </v>
      </c>
    </row>
    <row r="52" spans="1:17" ht="35.25" customHeight="1" x14ac:dyDescent="0.25">
      <c r="A52" s="617"/>
      <c r="B52" s="618"/>
      <c r="C52" s="618"/>
      <c r="D52" s="619"/>
      <c r="E52" s="210"/>
      <c r="F52" s="768" t="s">
        <v>766</v>
      </c>
      <c r="G52" s="769"/>
      <c r="H52" s="769"/>
      <c r="I52" s="769"/>
      <c r="J52" s="593">
        <f>J46</f>
        <v>0</v>
      </c>
      <c r="K52" s="740"/>
      <c r="L52" s="740"/>
      <c r="M52" s="594"/>
      <c r="N52" s="743" t="str">
        <f>IFERROR(J52/$O$46,"н/д")</f>
        <v>н/д</v>
      </c>
      <c r="O52" s="743"/>
      <c r="P52" s="68"/>
      <c r="Q52" s="227" t="str">
        <f>IF(N52&gt;80%,"Не соответствует требованиям Положения Фонда; должно быть не более 80%"," ")</f>
        <v>Не соответствует требованиям Положения Фонда; должно быть не более 80%</v>
      </c>
    </row>
    <row r="53" spans="1:17" ht="12.75" customHeight="1" x14ac:dyDescent="0.25">
      <c r="A53" s="617"/>
      <c r="B53" s="618"/>
      <c r="C53" s="618"/>
      <c r="D53" s="619"/>
      <c r="E53" s="210"/>
      <c r="F53" s="768" t="str">
        <f>M36</f>
        <v>Прочие 1 (указать источник)</v>
      </c>
      <c r="G53" s="769"/>
      <c r="H53" s="769"/>
      <c r="I53" s="769"/>
      <c r="J53" s="593">
        <f>M46</f>
        <v>0</v>
      </c>
      <c r="K53" s="740"/>
      <c r="L53" s="740"/>
      <c r="M53" s="594"/>
      <c r="N53" s="743" t="str">
        <f>IFERROR(J53/$O$46,"н/д")</f>
        <v>н/д</v>
      </c>
      <c r="O53" s="743"/>
      <c r="P53" s="68"/>
      <c r="Q53" s="227"/>
    </row>
    <row r="54" spans="1:17" ht="12.75" customHeight="1" thickBot="1" x14ac:dyDescent="0.3">
      <c r="A54" s="617"/>
      <c r="B54" s="618"/>
      <c r="C54" s="618"/>
      <c r="D54" s="619"/>
      <c r="E54" s="210"/>
      <c r="F54" s="770" t="str">
        <f>N36</f>
        <v>Прочие 2 (указать источник)</v>
      </c>
      <c r="G54" s="771"/>
      <c r="H54" s="771"/>
      <c r="I54" s="771"/>
      <c r="J54" s="593">
        <f>N46</f>
        <v>0</v>
      </c>
      <c r="K54" s="740"/>
      <c r="L54" s="740"/>
      <c r="M54" s="594"/>
      <c r="N54" s="743" t="str">
        <f>IFERROR(J54/$O$46,"н/д")</f>
        <v>н/д</v>
      </c>
      <c r="O54" s="743"/>
      <c r="P54" s="68"/>
      <c r="Q54" s="227"/>
    </row>
    <row r="55" spans="1:17" ht="12.75" customHeight="1" thickBot="1" x14ac:dyDescent="0.3">
      <c r="A55" s="617"/>
      <c r="B55" s="618"/>
      <c r="C55" s="618"/>
      <c r="D55" s="619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68"/>
    </row>
    <row r="56" spans="1:17" ht="4.5" customHeight="1" thickBot="1" x14ac:dyDescent="0.3">
      <c r="A56" s="709" t="s">
        <v>768</v>
      </c>
      <c r="B56" s="710"/>
      <c r="C56" s="710"/>
      <c r="D56" s="711"/>
      <c r="E56" s="81"/>
      <c r="F56" s="82"/>
      <c r="G56" s="82"/>
      <c r="H56" s="82"/>
      <c r="I56" s="82"/>
      <c r="J56" s="82"/>
      <c r="K56" s="82"/>
      <c r="L56" s="82"/>
      <c r="M56" s="82"/>
      <c r="N56" s="82"/>
      <c r="O56" s="814"/>
      <c r="P56" s="815"/>
    </row>
    <row r="57" spans="1:17" ht="25.5" customHeight="1" thickBot="1" x14ac:dyDescent="0.3">
      <c r="A57" s="617"/>
      <c r="B57" s="618"/>
      <c r="C57" s="618"/>
      <c r="D57" s="619"/>
      <c r="E57" s="83"/>
      <c r="F57" s="801" t="s">
        <v>767</v>
      </c>
      <c r="G57" s="802"/>
      <c r="H57" s="802"/>
      <c r="I57" s="802"/>
      <c r="J57" s="761">
        <f>J59+J63</f>
        <v>0</v>
      </c>
      <c r="K57" s="762"/>
      <c r="L57" s="762"/>
      <c r="M57" s="762"/>
      <c r="N57" s="762"/>
      <c r="O57" s="763"/>
      <c r="P57" s="68"/>
    </row>
    <row r="58" spans="1:17" ht="3.75" customHeight="1" x14ac:dyDescent="0.25">
      <c r="A58" s="617"/>
      <c r="B58" s="618"/>
      <c r="C58" s="618"/>
      <c r="D58" s="619"/>
      <c r="E58" s="83"/>
      <c r="F58" s="758"/>
      <c r="G58" s="759"/>
      <c r="H58" s="759"/>
      <c r="I58" s="759"/>
      <c r="J58" s="759"/>
      <c r="K58" s="759"/>
      <c r="L58" s="759"/>
      <c r="M58" s="759"/>
      <c r="N58" s="759"/>
      <c r="O58" s="760"/>
      <c r="P58" s="68"/>
    </row>
    <row r="59" spans="1:17" ht="22.5" customHeight="1" x14ac:dyDescent="0.25">
      <c r="A59" s="617"/>
      <c r="B59" s="618"/>
      <c r="C59" s="618"/>
      <c r="D59" s="619"/>
      <c r="E59" s="136"/>
      <c r="F59" s="795" t="s">
        <v>24</v>
      </c>
      <c r="G59" s="796"/>
      <c r="H59" s="796"/>
      <c r="I59" s="796"/>
      <c r="J59" s="766"/>
      <c r="K59" s="766"/>
      <c r="L59" s="766"/>
      <c r="M59" s="766"/>
      <c r="N59" s="766"/>
      <c r="O59" s="767"/>
      <c r="P59" s="68"/>
    </row>
    <row r="60" spans="1:17" ht="22.5" customHeight="1" x14ac:dyDescent="0.25">
      <c r="A60" s="617"/>
      <c r="B60" s="618"/>
      <c r="C60" s="618"/>
      <c r="D60" s="619"/>
      <c r="E60" s="136"/>
      <c r="F60" s="772" t="s">
        <v>226</v>
      </c>
      <c r="G60" s="816"/>
      <c r="H60" s="816"/>
      <c r="I60" s="817"/>
      <c r="J60" s="780"/>
      <c r="K60" s="781"/>
      <c r="L60" s="781"/>
      <c r="M60" s="781"/>
      <c r="N60" s="781"/>
      <c r="O60" s="782"/>
      <c r="P60" s="68"/>
    </row>
    <row r="61" spans="1:17" ht="37.5" customHeight="1" x14ac:dyDescent="0.25">
      <c r="A61" s="617"/>
      <c r="B61" s="618"/>
      <c r="C61" s="618"/>
      <c r="D61" s="619"/>
      <c r="E61" s="83"/>
      <c r="F61" s="768" t="s">
        <v>265</v>
      </c>
      <c r="G61" s="769"/>
      <c r="H61" s="769"/>
      <c r="I61" s="769"/>
      <c r="J61" s="777"/>
      <c r="K61" s="778"/>
      <c r="L61" s="778"/>
      <c r="M61" s="778"/>
      <c r="N61" s="778"/>
      <c r="O61" s="779"/>
      <c r="P61" s="68"/>
    </row>
    <row r="62" spans="1:17" ht="4.5" customHeight="1" x14ac:dyDescent="0.25">
      <c r="A62" s="617"/>
      <c r="B62" s="618"/>
      <c r="C62" s="618"/>
      <c r="D62" s="619"/>
      <c r="E62" s="83"/>
      <c r="F62" s="758"/>
      <c r="G62" s="759"/>
      <c r="H62" s="759"/>
      <c r="I62" s="759"/>
      <c r="J62" s="759"/>
      <c r="K62" s="759"/>
      <c r="L62" s="759"/>
      <c r="M62" s="759"/>
      <c r="N62" s="759"/>
      <c r="O62" s="760"/>
      <c r="P62" s="84"/>
    </row>
    <row r="63" spans="1:17" ht="24.75" customHeight="1" x14ac:dyDescent="0.25">
      <c r="A63" s="617"/>
      <c r="B63" s="618"/>
      <c r="C63" s="618"/>
      <c r="D63" s="619"/>
      <c r="E63" s="83"/>
      <c r="F63" s="795" t="s">
        <v>25</v>
      </c>
      <c r="G63" s="796"/>
      <c r="H63" s="796"/>
      <c r="I63" s="796"/>
      <c r="J63" s="780"/>
      <c r="K63" s="781"/>
      <c r="L63" s="781"/>
      <c r="M63" s="781"/>
      <c r="N63" s="781"/>
      <c r="O63" s="782"/>
      <c r="P63" s="68"/>
    </row>
    <row r="64" spans="1:17" ht="42" customHeight="1" x14ac:dyDescent="0.25">
      <c r="A64" s="617"/>
      <c r="B64" s="618"/>
      <c r="C64" s="618"/>
      <c r="D64" s="619"/>
      <c r="E64" s="83"/>
      <c r="F64" s="772" t="s">
        <v>266</v>
      </c>
      <c r="G64" s="816"/>
      <c r="H64" s="816"/>
      <c r="I64" s="817"/>
      <c r="J64" s="780"/>
      <c r="K64" s="818"/>
      <c r="L64" s="818"/>
      <c r="M64" s="818"/>
      <c r="N64" s="818"/>
      <c r="O64" s="819"/>
      <c r="P64" s="68"/>
    </row>
    <row r="65" spans="1:17" ht="14.25" customHeight="1" x14ac:dyDescent="0.25">
      <c r="A65" s="617"/>
      <c r="B65" s="618"/>
      <c r="C65" s="618"/>
      <c r="D65" s="619"/>
      <c r="E65" s="83"/>
      <c r="F65" s="786" t="s">
        <v>26</v>
      </c>
      <c r="G65" s="787"/>
      <c r="H65" s="787"/>
      <c r="I65" s="788"/>
      <c r="J65" s="822"/>
      <c r="K65" s="823"/>
      <c r="L65" s="823"/>
      <c r="M65" s="823"/>
      <c r="N65" s="823"/>
      <c r="O65" s="824"/>
      <c r="P65" s="68"/>
    </row>
    <row r="66" spans="1:17" ht="25.5" customHeight="1" x14ac:dyDescent="0.25">
      <c r="A66" s="617"/>
      <c r="B66" s="618"/>
      <c r="C66" s="618"/>
      <c r="D66" s="619"/>
      <c r="E66" s="83"/>
      <c r="F66" s="789" t="s">
        <v>262</v>
      </c>
      <c r="G66" s="790"/>
      <c r="H66" s="790"/>
      <c r="I66" s="791"/>
      <c r="J66" s="812" t="s">
        <v>712</v>
      </c>
      <c r="K66" s="813"/>
      <c r="L66" s="281" t="s">
        <v>11</v>
      </c>
      <c r="M66" s="281" t="s">
        <v>27</v>
      </c>
      <c r="N66" s="756" t="s">
        <v>136</v>
      </c>
      <c r="O66" s="757"/>
      <c r="P66" s="68"/>
    </row>
    <row r="67" spans="1:17" ht="17.25" customHeight="1" thickBot="1" x14ac:dyDescent="0.3">
      <c r="A67" s="617"/>
      <c r="B67" s="618"/>
      <c r="C67" s="618"/>
      <c r="D67" s="619"/>
      <c r="E67" s="83"/>
      <c r="F67" s="792"/>
      <c r="G67" s="793"/>
      <c r="H67" s="793"/>
      <c r="I67" s="794"/>
      <c r="J67" s="803"/>
      <c r="K67" s="804"/>
      <c r="L67" s="280"/>
      <c r="M67" s="280"/>
      <c r="N67" s="799"/>
      <c r="O67" s="800"/>
      <c r="P67" s="68"/>
    </row>
    <row r="68" spans="1:17" ht="5.25" customHeight="1" thickBot="1" x14ac:dyDescent="0.3">
      <c r="A68" s="620"/>
      <c r="B68" s="621"/>
      <c r="C68" s="621"/>
      <c r="D68" s="622"/>
      <c r="E68" s="85"/>
      <c r="F68" s="86"/>
      <c r="G68" s="86"/>
      <c r="H68" s="86"/>
      <c r="I68" s="86"/>
      <c r="J68" s="86"/>
      <c r="K68" s="86"/>
      <c r="L68" s="86"/>
      <c r="M68" s="86"/>
      <c r="N68" s="86"/>
      <c r="O68" s="85"/>
      <c r="P68" s="87"/>
    </row>
    <row r="69" spans="1:17" ht="6.75" customHeight="1" thickBot="1" x14ac:dyDescent="0.3">
      <c r="A69" s="709" t="s">
        <v>770</v>
      </c>
      <c r="B69" s="710"/>
      <c r="C69" s="710"/>
      <c r="D69" s="711"/>
      <c r="E69" s="81"/>
      <c r="F69" s="148"/>
      <c r="G69" s="82"/>
      <c r="H69" s="82"/>
      <c r="I69" s="82"/>
      <c r="J69" s="82"/>
      <c r="K69" s="82"/>
      <c r="L69" s="82"/>
      <c r="M69" s="82"/>
      <c r="N69" s="82"/>
      <c r="O69" s="814"/>
      <c r="P69" s="815"/>
    </row>
    <row r="70" spans="1:17" ht="29.25" customHeight="1" thickBot="1" x14ac:dyDescent="0.3">
      <c r="A70" s="617"/>
      <c r="B70" s="618"/>
      <c r="C70" s="618"/>
      <c r="D70" s="619"/>
      <c r="E70" s="136"/>
      <c r="F70" s="783" t="s">
        <v>769</v>
      </c>
      <c r="G70" s="784"/>
      <c r="H70" s="784"/>
      <c r="I70" s="785"/>
      <c r="J70" s="761">
        <f>J72+J76</f>
        <v>0</v>
      </c>
      <c r="K70" s="762"/>
      <c r="L70" s="762"/>
      <c r="M70" s="762"/>
      <c r="N70" s="762"/>
      <c r="O70" s="763"/>
      <c r="P70" s="68"/>
      <c r="Q70" s="231" t="str">
        <f>IF(J70=(O46-J57)," ","Проверить корректность заполнения: Осуществленных затрат и/или Структура затрат")</f>
        <v xml:space="preserve"> </v>
      </c>
    </row>
    <row r="71" spans="1:17" ht="3.75" customHeight="1" x14ac:dyDescent="0.25">
      <c r="A71" s="617"/>
      <c r="B71" s="618"/>
      <c r="C71" s="618"/>
      <c r="D71" s="619"/>
      <c r="E71" s="83"/>
      <c r="F71" s="758"/>
      <c r="G71" s="759"/>
      <c r="H71" s="759"/>
      <c r="I71" s="759"/>
      <c r="J71" s="759"/>
      <c r="K71" s="759"/>
      <c r="L71" s="759"/>
      <c r="M71" s="759"/>
      <c r="N71" s="759"/>
      <c r="O71" s="760"/>
      <c r="P71" s="68"/>
    </row>
    <row r="72" spans="1:17" ht="24" customHeight="1" x14ac:dyDescent="0.25">
      <c r="A72" s="617"/>
      <c r="B72" s="618"/>
      <c r="C72" s="618"/>
      <c r="D72" s="619"/>
      <c r="E72" s="136"/>
      <c r="F72" s="772" t="s">
        <v>70</v>
      </c>
      <c r="G72" s="773"/>
      <c r="H72" s="773"/>
      <c r="I72" s="774"/>
      <c r="J72" s="764"/>
      <c r="K72" s="764"/>
      <c r="L72" s="764"/>
      <c r="M72" s="764"/>
      <c r="N72" s="764"/>
      <c r="O72" s="765"/>
      <c r="P72" s="68"/>
    </row>
    <row r="73" spans="1:17" ht="24" customHeight="1" x14ac:dyDescent="0.25">
      <c r="A73" s="617"/>
      <c r="B73" s="618"/>
      <c r="C73" s="618"/>
      <c r="D73" s="619"/>
      <c r="E73" s="136"/>
      <c r="F73" s="786" t="s">
        <v>245</v>
      </c>
      <c r="G73" s="787"/>
      <c r="H73" s="787"/>
      <c r="I73" s="788"/>
      <c r="J73" s="820"/>
      <c r="K73" s="820"/>
      <c r="L73" s="820"/>
      <c r="M73" s="820"/>
      <c r="N73" s="820"/>
      <c r="O73" s="821"/>
      <c r="P73" s="68"/>
    </row>
    <row r="74" spans="1:17" ht="24" customHeight="1" x14ac:dyDescent="0.25">
      <c r="A74" s="617"/>
      <c r="B74" s="618"/>
      <c r="C74" s="618"/>
      <c r="D74" s="619"/>
      <c r="E74" s="136"/>
      <c r="F74" s="786" t="s">
        <v>267</v>
      </c>
      <c r="G74" s="787"/>
      <c r="H74" s="787"/>
      <c r="I74" s="788"/>
      <c r="J74" s="820"/>
      <c r="K74" s="820"/>
      <c r="L74" s="820"/>
      <c r="M74" s="820"/>
      <c r="N74" s="820"/>
      <c r="O74" s="821"/>
      <c r="P74" s="68"/>
    </row>
    <row r="75" spans="1:17" ht="3" customHeight="1" x14ac:dyDescent="0.25">
      <c r="A75" s="617"/>
      <c r="B75" s="618"/>
      <c r="C75" s="618"/>
      <c r="D75" s="619"/>
      <c r="E75" s="83"/>
      <c r="F75" s="758"/>
      <c r="G75" s="759"/>
      <c r="H75" s="759"/>
      <c r="I75" s="759"/>
      <c r="J75" s="759"/>
      <c r="K75" s="759"/>
      <c r="L75" s="759"/>
      <c r="M75" s="759"/>
      <c r="N75" s="759"/>
      <c r="O75" s="760"/>
      <c r="P75" s="68"/>
    </row>
    <row r="76" spans="1:17" ht="24" customHeight="1" x14ac:dyDescent="0.25">
      <c r="A76" s="617"/>
      <c r="B76" s="618"/>
      <c r="C76" s="618"/>
      <c r="D76" s="619"/>
      <c r="E76" s="136"/>
      <c r="F76" s="772" t="s">
        <v>25</v>
      </c>
      <c r="G76" s="773"/>
      <c r="H76" s="773"/>
      <c r="I76" s="774"/>
      <c r="J76" s="766"/>
      <c r="K76" s="766"/>
      <c r="L76" s="766"/>
      <c r="M76" s="766"/>
      <c r="N76" s="766"/>
      <c r="O76" s="767"/>
      <c r="P76" s="68"/>
    </row>
    <row r="77" spans="1:17" ht="24" customHeight="1" x14ac:dyDescent="0.25">
      <c r="A77" s="617"/>
      <c r="B77" s="618"/>
      <c r="C77" s="618"/>
      <c r="D77" s="619"/>
      <c r="E77" s="136"/>
      <c r="F77" s="772" t="s">
        <v>268</v>
      </c>
      <c r="G77" s="773"/>
      <c r="H77" s="773"/>
      <c r="I77" s="774"/>
      <c r="J77" s="766"/>
      <c r="K77" s="766"/>
      <c r="L77" s="766"/>
      <c r="M77" s="766"/>
      <c r="N77" s="766"/>
      <c r="O77" s="767"/>
      <c r="P77" s="68"/>
    </row>
    <row r="78" spans="1:17" ht="24" customHeight="1" x14ac:dyDescent="0.25">
      <c r="A78" s="617"/>
      <c r="B78" s="618"/>
      <c r="C78" s="618"/>
      <c r="D78" s="619"/>
      <c r="E78" s="136"/>
      <c r="F78" s="786" t="s">
        <v>26</v>
      </c>
      <c r="G78" s="787"/>
      <c r="H78" s="787"/>
      <c r="I78" s="788"/>
      <c r="J78" s="766"/>
      <c r="K78" s="766"/>
      <c r="L78" s="766"/>
      <c r="M78" s="766"/>
      <c r="N78" s="766"/>
      <c r="O78" s="767"/>
      <c r="P78" s="68"/>
    </row>
    <row r="79" spans="1:17" ht="15.75" customHeight="1" x14ac:dyDescent="0.25">
      <c r="A79" s="617"/>
      <c r="B79" s="618"/>
      <c r="C79" s="618"/>
      <c r="D79" s="619"/>
      <c r="E79" s="136"/>
      <c r="F79" s="789" t="s">
        <v>244</v>
      </c>
      <c r="G79" s="790"/>
      <c r="H79" s="790"/>
      <c r="I79" s="791"/>
      <c r="J79" s="812" t="s">
        <v>712</v>
      </c>
      <c r="K79" s="813"/>
      <c r="L79" s="281" t="s">
        <v>11</v>
      </c>
      <c r="M79" s="281" t="s">
        <v>27</v>
      </c>
      <c r="N79" s="756" t="s">
        <v>136</v>
      </c>
      <c r="O79" s="757"/>
      <c r="P79" s="68"/>
    </row>
    <row r="80" spans="1:17" ht="16.5" thickBot="1" x14ac:dyDescent="0.3">
      <c r="A80" s="617"/>
      <c r="B80" s="618"/>
      <c r="C80" s="618"/>
      <c r="D80" s="619"/>
      <c r="E80" s="136"/>
      <c r="F80" s="792"/>
      <c r="G80" s="793"/>
      <c r="H80" s="793"/>
      <c r="I80" s="794"/>
      <c r="J80" s="803"/>
      <c r="K80" s="804"/>
      <c r="L80" s="280"/>
      <c r="M80" s="280"/>
      <c r="N80" s="799"/>
      <c r="O80" s="800"/>
      <c r="P80" s="68"/>
    </row>
    <row r="81" spans="1:16" ht="5.25" customHeight="1" thickBot="1" x14ac:dyDescent="0.3">
      <c r="A81" s="620"/>
      <c r="B81" s="621"/>
      <c r="C81" s="621"/>
      <c r="D81" s="622"/>
      <c r="E81" s="149"/>
      <c r="F81" s="50"/>
      <c r="G81" s="50"/>
      <c r="H81" s="50"/>
      <c r="I81" s="50"/>
      <c r="J81" s="137"/>
      <c r="K81" s="137"/>
      <c r="L81" s="137"/>
      <c r="M81" s="137"/>
      <c r="N81" s="137"/>
      <c r="O81" s="810"/>
      <c r="P81" s="811"/>
    </row>
    <row r="82" spans="1:16" ht="3.75" customHeight="1" thickBot="1" x14ac:dyDescent="0.3">
      <c r="A82" s="617" t="s">
        <v>771</v>
      </c>
      <c r="B82" s="618"/>
      <c r="C82" s="618"/>
      <c r="D82" s="619"/>
      <c r="E82" s="136"/>
      <c r="F82" s="88"/>
      <c r="G82" s="88"/>
      <c r="H82" s="88"/>
      <c r="I82" s="88"/>
      <c r="J82" s="138"/>
      <c r="K82" s="138"/>
      <c r="L82" s="138"/>
      <c r="M82" s="138"/>
      <c r="N82" s="138"/>
      <c r="O82" s="629"/>
      <c r="P82" s="630"/>
    </row>
    <row r="83" spans="1:16" ht="18" customHeight="1" x14ac:dyDescent="0.25">
      <c r="A83" s="617"/>
      <c r="B83" s="618"/>
      <c r="C83" s="618"/>
      <c r="D83" s="619"/>
      <c r="E83" s="136"/>
      <c r="F83" s="634" t="s">
        <v>17</v>
      </c>
      <c r="G83" s="635"/>
      <c r="H83" s="635"/>
      <c r="I83" s="237" t="s">
        <v>28</v>
      </c>
      <c r="J83" s="635" t="s">
        <v>29</v>
      </c>
      <c r="K83" s="635"/>
      <c r="L83" s="635"/>
      <c r="M83" s="635"/>
      <c r="N83" s="635"/>
      <c r="O83" s="707"/>
      <c r="P83" s="68"/>
    </row>
    <row r="84" spans="1:16" ht="18" customHeight="1" x14ac:dyDescent="0.25">
      <c r="A84" s="617"/>
      <c r="B84" s="618"/>
      <c r="C84" s="618"/>
      <c r="D84" s="619"/>
      <c r="E84" s="136"/>
      <c r="F84" s="612" t="s">
        <v>36</v>
      </c>
      <c r="G84" s="613"/>
      <c r="H84" s="613"/>
      <c r="I84" s="236" t="s">
        <v>33</v>
      </c>
      <c r="J84" s="631">
        <f>Паспорт!B9</f>
        <v>0</v>
      </c>
      <c r="K84" s="632"/>
      <c r="L84" s="632"/>
      <c r="M84" s="632"/>
      <c r="N84" s="632"/>
      <c r="O84" s="633"/>
      <c r="P84" s="68"/>
    </row>
    <row r="85" spans="1:16" ht="42.75" customHeight="1" x14ac:dyDescent="0.25">
      <c r="A85" s="617"/>
      <c r="B85" s="618"/>
      <c r="C85" s="618"/>
      <c r="D85" s="619"/>
      <c r="E85" s="136"/>
      <c r="F85" s="612" t="s">
        <v>133</v>
      </c>
      <c r="G85" s="613"/>
      <c r="H85" s="613"/>
      <c r="I85" s="236" t="s">
        <v>69</v>
      </c>
      <c r="J85" s="625"/>
      <c r="K85" s="625"/>
      <c r="L85" s="625"/>
      <c r="M85" s="625"/>
      <c r="N85" s="625"/>
      <c r="O85" s="626"/>
      <c r="P85" s="68"/>
    </row>
    <row r="86" spans="1:16" ht="18" customHeight="1" x14ac:dyDescent="0.25">
      <c r="A86" s="617"/>
      <c r="B86" s="618"/>
      <c r="C86" s="618"/>
      <c r="D86" s="619"/>
      <c r="E86" s="136"/>
      <c r="F86" s="612" t="s">
        <v>30</v>
      </c>
      <c r="G86" s="613"/>
      <c r="H86" s="613"/>
      <c r="I86" s="236" t="s">
        <v>31</v>
      </c>
      <c r="J86" s="627"/>
      <c r="K86" s="627"/>
      <c r="L86" s="627"/>
      <c r="M86" s="627"/>
      <c r="N86" s="627"/>
      <c r="O86" s="628"/>
      <c r="P86" s="68"/>
    </row>
    <row r="87" spans="1:16" ht="18" customHeight="1" x14ac:dyDescent="0.25">
      <c r="A87" s="617"/>
      <c r="B87" s="618"/>
      <c r="C87" s="618"/>
      <c r="D87" s="619"/>
      <c r="E87" s="136"/>
      <c r="F87" s="612" t="s">
        <v>34</v>
      </c>
      <c r="G87" s="613"/>
      <c r="H87" s="613"/>
      <c r="I87" s="236" t="s">
        <v>69</v>
      </c>
      <c r="J87" s="625"/>
      <c r="K87" s="625"/>
      <c r="L87" s="625"/>
      <c r="M87" s="625"/>
      <c r="N87" s="625"/>
      <c r="O87" s="626"/>
      <c r="P87" s="68"/>
    </row>
    <row r="88" spans="1:16" ht="18" customHeight="1" x14ac:dyDescent="0.25">
      <c r="A88" s="617"/>
      <c r="B88" s="618"/>
      <c r="C88" s="618"/>
      <c r="D88" s="619"/>
      <c r="E88" s="136"/>
      <c r="F88" s="612" t="s">
        <v>35</v>
      </c>
      <c r="G88" s="613"/>
      <c r="H88" s="613"/>
      <c r="I88" s="236" t="s">
        <v>69</v>
      </c>
      <c r="J88" s="625"/>
      <c r="K88" s="625"/>
      <c r="L88" s="625"/>
      <c r="M88" s="625"/>
      <c r="N88" s="625"/>
      <c r="O88" s="626"/>
      <c r="P88" s="68"/>
    </row>
    <row r="89" spans="1:16" ht="18" customHeight="1" thickBot="1" x14ac:dyDescent="0.3">
      <c r="A89" s="617"/>
      <c r="B89" s="618"/>
      <c r="C89" s="618"/>
      <c r="D89" s="619"/>
      <c r="E89" s="136"/>
      <c r="F89" s="623" t="s">
        <v>32</v>
      </c>
      <c r="G89" s="624"/>
      <c r="H89" s="624"/>
      <c r="I89" s="235" t="s">
        <v>33</v>
      </c>
      <c r="J89" s="615"/>
      <c r="K89" s="615"/>
      <c r="L89" s="615"/>
      <c r="M89" s="615"/>
      <c r="N89" s="615"/>
      <c r="O89" s="616"/>
      <c r="P89" s="68"/>
    </row>
    <row r="90" spans="1:16" ht="5.25" customHeight="1" thickBot="1" x14ac:dyDescent="0.3">
      <c r="A90" s="620"/>
      <c r="B90" s="621"/>
      <c r="C90" s="621"/>
      <c r="D90" s="622"/>
      <c r="E90" s="136"/>
      <c r="F90" s="88"/>
      <c r="G90" s="88"/>
      <c r="H90" s="88"/>
      <c r="I90" s="88"/>
      <c r="J90" s="89"/>
      <c r="K90" s="89"/>
      <c r="L90" s="89"/>
      <c r="M90" s="89"/>
      <c r="N90" s="89"/>
      <c r="O90" s="89"/>
      <c r="P90" s="90"/>
    </row>
    <row r="91" spans="1:16" ht="8.25" hidden="1" customHeight="1" x14ac:dyDescent="0.25">
      <c r="A91" s="709" t="s">
        <v>772</v>
      </c>
      <c r="B91" s="710"/>
      <c r="C91" s="710"/>
      <c r="D91" s="711"/>
      <c r="E91" s="139"/>
      <c r="F91" s="91"/>
      <c r="G91" s="91"/>
      <c r="H91" s="91"/>
      <c r="I91" s="91"/>
      <c r="J91" s="140"/>
      <c r="K91" s="140"/>
      <c r="L91" s="140"/>
      <c r="M91" s="140"/>
      <c r="N91" s="140"/>
      <c r="O91" s="92"/>
      <c r="P91" s="93"/>
    </row>
    <row r="92" spans="1:16" ht="15.75" customHeight="1" thickBot="1" x14ac:dyDescent="0.3">
      <c r="A92" s="617"/>
      <c r="B92" s="618"/>
      <c r="C92" s="618"/>
      <c r="D92" s="619"/>
      <c r="E92" s="139"/>
      <c r="F92" s="91"/>
      <c r="G92" s="91"/>
      <c r="H92" s="91"/>
      <c r="I92" s="91"/>
      <c r="J92" s="140"/>
      <c r="K92" s="140"/>
      <c r="L92" s="614" t="s">
        <v>194</v>
      </c>
      <c r="M92" s="614"/>
      <c r="N92" s="614"/>
      <c r="O92" s="639"/>
      <c r="P92" s="639"/>
    </row>
    <row r="93" spans="1:16" ht="15.75" customHeight="1" thickBot="1" x14ac:dyDescent="0.3">
      <c r="A93" s="617"/>
      <c r="B93" s="618"/>
      <c r="C93" s="618"/>
      <c r="D93" s="619"/>
      <c r="E93" s="141"/>
      <c r="F93" s="91"/>
      <c r="G93" s="91"/>
      <c r="H93" s="91"/>
      <c r="I93" s="91"/>
      <c r="J93" s="140"/>
      <c r="K93" s="140"/>
      <c r="L93" s="211"/>
      <c r="M93" s="211"/>
      <c r="N93" s="211"/>
      <c r="O93" s="213"/>
      <c r="P93" s="212"/>
    </row>
    <row r="94" spans="1:16" ht="15.75" customHeight="1" x14ac:dyDescent="0.25">
      <c r="A94" s="617"/>
      <c r="B94" s="618"/>
      <c r="C94" s="618"/>
      <c r="D94" s="619"/>
      <c r="E94" s="141"/>
      <c r="F94" s="674" t="s">
        <v>773</v>
      </c>
      <c r="G94" s="675"/>
      <c r="H94" s="675"/>
      <c r="I94" s="675"/>
      <c r="J94" s="675"/>
      <c r="K94" s="675"/>
      <c r="L94" s="675"/>
      <c r="M94" s="675"/>
      <c r="N94" s="675"/>
      <c r="O94" s="825"/>
      <c r="P94" s="212"/>
    </row>
    <row r="95" spans="1:16" ht="15.75" customHeight="1" x14ac:dyDescent="0.25">
      <c r="A95" s="617"/>
      <c r="B95" s="618"/>
      <c r="C95" s="618"/>
      <c r="D95" s="619"/>
      <c r="E95" s="141"/>
      <c r="F95" s="676"/>
      <c r="G95" s="677"/>
      <c r="H95" s="677"/>
      <c r="I95" s="677"/>
      <c r="J95" s="677"/>
      <c r="K95" s="677"/>
      <c r="L95" s="677"/>
      <c r="M95" s="677"/>
      <c r="N95" s="677"/>
      <c r="O95" s="687"/>
      <c r="P95" s="212"/>
    </row>
    <row r="96" spans="1:16" ht="33" customHeight="1" thickBot="1" x14ac:dyDescent="0.3">
      <c r="A96" s="617"/>
      <c r="B96" s="618"/>
      <c r="C96" s="618"/>
      <c r="D96" s="619"/>
      <c r="E96" s="141"/>
      <c r="F96" s="676"/>
      <c r="G96" s="677"/>
      <c r="H96" s="677"/>
      <c r="I96" s="677"/>
      <c r="J96" s="677"/>
      <c r="K96" s="677"/>
      <c r="L96" s="677"/>
      <c r="M96" s="677"/>
      <c r="N96" s="677"/>
      <c r="O96" s="687"/>
      <c r="P96" s="212"/>
    </row>
    <row r="97" spans="1:16" ht="33" customHeight="1" x14ac:dyDescent="0.25">
      <c r="A97" s="617"/>
      <c r="B97" s="618"/>
      <c r="C97" s="618"/>
      <c r="D97" s="619"/>
      <c r="E97" s="141"/>
      <c r="F97" s="674" t="s">
        <v>774</v>
      </c>
      <c r="G97" s="675"/>
      <c r="H97" s="675"/>
      <c r="I97" s="675"/>
      <c r="J97" s="675"/>
      <c r="K97" s="675"/>
      <c r="L97" s="675"/>
      <c r="M97" s="675"/>
      <c r="N97" s="675"/>
      <c r="O97" s="825"/>
      <c r="P97" s="212"/>
    </row>
    <row r="98" spans="1:16" ht="33" customHeight="1" x14ac:dyDescent="0.25">
      <c r="A98" s="617"/>
      <c r="B98" s="618"/>
      <c r="C98" s="618"/>
      <c r="D98" s="619"/>
      <c r="E98" s="141"/>
      <c r="F98" s="676"/>
      <c r="G98" s="677"/>
      <c r="H98" s="677"/>
      <c r="I98" s="677"/>
      <c r="J98" s="677"/>
      <c r="K98" s="677"/>
      <c r="L98" s="677"/>
      <c r="M98" s="677"/>
      <c r="N98" s="677"/>
      <c r="O98" s="687"/>
      <c r="P98" s="212"/>
    </row>
    <row r="99" spans="1:16" ht="30.75" customHeight="1" thickBot="1" x14ac:dyDescent="0.3">
      <c r="A99" s="617"/>
      <c r="B99" s="618"/>
      <c r="C99" s="618"/>
      <c r="D99" s="619"/>
      <c r="E99" s="141"/>
      <c r="F99" s="676"/>
      <c r="G99" s="677"/>
      <c r="H99" s="677"/>
      <c r="I99" s="677"/>
      <c r="J99" s="677"/>
      <c r="K99" s="677"/>
      <c r="L99" s="677"/>
      <c r="M99" s="677"/>
      <c r="N99" s="677"/>
      <c r="O99" s="687"/>
      <c r="P99" s="212"/>
    </row>
    <row r="100" spans="1:16" ht="18" customHeight="1" x14ac:dyDescent="0.25">
      <c r="A100" s="712"/>
      <c r="B100" s="713"/>
      <c r="C100" s="713"/>
      <c r="D100" s="714"/>
      <c r="E100" s="141"/>
      <c r="F100" s="698" t="s">
        <v>775</v>
      </c>
      <c r="G100" s="699"/>
      <c r="H100" s="699"/>
      <c r="I100" s="699"/>
      <c r="J100" s="699"/>
      <c r="K100" s="699"/>
      <c r="L100" s="699"/>
      <c r="M100" s="699"/>
      <c r="N100" s="700"/>
      <c r="O100" s="825"/>
      <c r="P100" s="212"/>
    </row>
    <row r="101" spans="1:16" ht="38.25" customHeight="1" x14ac:dyDescent="0.25">
      <c r="A101" s="712"/>
      <c r="B101" s="713"/>
      <c r="C101" s="713"/>
      <c r="D101" s="714"/>
      <c r="E101" s="141"/>
      <c r="F101" s="701"/>
      <c r="G101" s="702"/>
      <c r="H101" s="702"/>
      <c r="I101" s="702"/>
      <c r="J101" s="702"/>
      <c r="K101" s="702"/>
      <c r="L101" s="702"/>
      <c r="M101" s="702"/>
      <c r="N101" s="703"/>
      <c r="O101" s="687"/>
      <c r="P101" s="212"/>
    </row>
    <row r="102" spans="1:16" ht="7.5" customHeight="1" thickBot="1" x14ac:dyDescent="0.3">
      <c r="A102" s="712"/>
      <c r="B102" s="713"/>
      <c r="C102" s="713"/>
      <c r="D102" s="714"/>
      <c r="E102" s="141"/>
      <c r="F102" s="792"/>
      <c r="G102" s="793"/>
      <c r="H102" s="793"/>
      <c r="I102" s="793"/>
      <c r="J102" s="793"/>
      <c r="K102" s="793"/>
      <c r="L102" s="793"/>
      <c r="M102" s="793"/>
      <c r="N102" s="794"/>
      <c r="O102" s="687"/>
      <c r="P102" s="212"/>
    </row>
    <row r="103" spans="1:16" ht="12" customHeight="1" x14ac:dyDescent="0.25">
      <c r="A103" s="712"/>
      <c r="B103" s="713"/>
      <c r="C103" s="713"/>
      <c r="D103" s="714"/>
      <c r="E103" s="141"/>
      <c r="F103" s="698" t="s">
        <v>776</v>
      </c>
      <c r="G103" s="699"/>
      <c r="H103" s="699"/>
      <c r="I103" s="699"/>
      <c r="J103" s="699"/>
      <c r="K103" s="699"/>
      <c r="L103" s="699"/>
      <c r="M103" s="699"/>
      <c r="N103" s="700"/>
      <c r="O103" s="825"/>
      <c r="P103" s="212"/>
    </row>
    <row r="104" spans="1:16" ht="12" customHeight="1" x14ac:dyDescent="0.25">
      <c r="A104" s="712"/>
      <c r="B104" s="713"/>
      <c r="C104" s="713"/>
      <c r="D104" s="714"/>
      <c r="E104" s="141"/>
      <c r="F104" s="701"/>
      <c r="G104" s="702"/>
      <c r="H104" s="702"/>
      <c r="I104" s="702"/>
      <c r="J104" s="702"/>
      <c r="K104" s="702"/>
      <c r="L104" s="702"/>
      <c r="M104" s="702"/>
      <c r="N104" s="703"/>
      <c r="O104" s="687"/>
      <c r="P104" s="212"/>
    </row>
    <row r="105" spans="1:16" ht="16.5" customHeight="1" thickBot="1" x14ac:dyDescent="0.3">
      <c r="A105" s="712"/>
      <c r="B105" s="713"/>
      <c r="C105" s="713"/>
      <c r="D105" s="714"/>
      <c r="E105" s="141"/>
      <c r="F105" s="701"/>
      <c r="G105" s="702"/>
      <c r="H105" s="702"/>
      <c r="I105" s="702"/>
      <c r="J105" s="702"/>
      <c r="K105" s="702"/>
      <c r="L105" s="702"/>
      <c r="M105" s="702"/>
      <c r="N105" s="703"/>
      <c r="O105" s="708"/>
      <c r="P105" s="212"/>
    </row>
    <row r="106" spans="1:16" ht="35.25" customHeight="1" x14ac:dyDescent="0.25">
      <c r="A106" s="712"/>
      <c r="B106" s="713"/>
      <c r="C106" s="713"/>
      <c r="D106" s="714"/>
      <c r="E106" s="141"/>
      <c r="F106" s="698" t="s">
        <v>777</v>
      </c>
      <c r="G106" s="699"/>
      <c r="H106" s="699"/>
      <c r="I106" s="699"/>
      <c r="J106" s="699"/>
      <c r="K106" s="699"/>
      <c r="L106" s="699"/>
      <c r="M106" s="699"/>
      <c r="N106" s="700"/>
      <c r="O106" s="681"/>
      <c r="P106" s="212"/>
    </row>
    <row r="107" spans="1:16" ht="3" customHeight="1" x14ac:dyDescent="0.25">
      <c r="A107" s="712"/>
      <c r="B107" s="713"/>
      <c r="C107" s="713"/>
      <c r="D107" s="714"/>
      <c r="E107" s="141"/>
      <c r="F107" s="701"/>
      <c r="G107" s="702"/>
      <c r="H107" s="702"/>
      <c r="I107" s="702"/>
      <c r="J107" s="702"/>
      <c r="K107" s="702"/>
      <c r="L107" s="702"/>
      <c r="M107" s="702"/>
      <c r="N107" s="703"/>
      <c r="O107" s="682"/>
      <c r="P107" s="212"/>
    </row>
    <row r="108" spans="1:16" ht="2.25" customHeight="1" x14ac:dyDescent="0.25">
      <c r="A108" s="712"/>
      <c r="B108" s="713"/>
      <c r="C108" s="713"/>
      <c r="D108" s="714"/>
      <c r="E108" s="141"/>
      <c r="F108" s="704"/>
      <c r="G108" s="705"/>
      <c r="H108" s="705"/>
      <c r="I108" s="705"/>
      <c r="J108" s="705"/>
      <c r="K108" s="705"/>
      <c r="L108" s="705"/>
      <c r="M108" s="705"/>
      <c r="N108" s="706"/>
      <c r="O108" s="682"/>
      <c r="P108" s="212"/>
    </row>
    <row r="109" spans="1:16" ht="27" customHeight="1" x14ac:dyDescent="0.25">
      <c r="A109" s="712"/>
      <c r="B109" s="713"/>
      <c r="C109" s="713"/>
      <c r="D109" s="714"/>
      <c r="E109" s="141"/>
      <c r="F109" s="805" t="s">
        <v>231</v>
      </c>
      <c r="G109" s="806"/>
      <c r="H109" s="806"/>
      <c r="I109" s="806"/>
      <c r="J109" s="806"/>
      <c r="K109" s="806"/>
      <c r="L109" s="806"/>
      <c r="M109" s="806"/>
      <c r="N109" s="806"/>
      <c r="O109" s="682"/>
      <c r="P109" s="212"/>
    </row>
    <row r="110" spans="1:16" ht="17.25" customHeight="1" x14ac:dyDescent="0.25">
      <c r="A110" s="712"/>
      <c r="B110" s="713"/>
      <c r="C110" s="713"/>
      <c r="D110" s="714"/>
      <c r="E110" s="141"/>
      <c r="F110" s="807" t="s">
        <v>232</v>
      </c>
      <c r="G110" s="808"/>
      <c r="H110" s="808"/>
      <c r="I110" s="808"/>
      <c r="J110" s="808"/>
      <c r="K110" s="808"/>
      <c r="L110" s="808"/>
      <c r="M110" s="808"/>
      <c r="N110" s="809"/>
      <c r="O110" s="682"/>
      <c r="P110" s="212"/>
    </row>
    <row r="111" spans="1:16" ht="26.25" customHeight="1" x14ac:dyDescent="0.25">
      <c r="A111" s="712"/>
      <c r="B111" s="713"/>
      <c r="C111" s="713"/>
      <c r="D111" s="714"/>
      <c r="E111" s="141"/>
      <c r="F111" s="684" t="s">
        <v>233</v>
      </c>
      <c r="G111" s="685"/>
      <c r="H111" s="685"/>
      <c r="I111" s="685"/>
      <c r="J111" s="685"/>
      <c r="K111" s="685"/>
      <c r="L111" s="685"/>
      <c r="M111" s="685"/>
      <c r="N111" s="685"/>
      <c r="O111" s="682"/>
      <c r="P111" s="212"/>
    </row>
    <row r="112" spans="1:16" ht="27" customHeight="1" x14ac:dyDescent="0.25">
      <c r="A112" s="712"/>
      <c r="B112" s="713"/>
      <c r="C112" s="713"/>
      <c r="D112" s="714"/>
      <c r="E112" s="141"/>
      <c r="F112" s="693" t="s">
        <v>234</v>
      </c>
      <c r="G112" s="694"/>
      <c r="H112" s="694"/>
      <c r="I112" s="694"/>
      <c r="J112" s="694"/>
      <c r="K112" s="694"/>
      <c r="L112" s="694"/>
      <c r="M112" s="694"/>
      <c r="N112" s="695"/>
      <c r="O112" s="682"/>
      <c r="P112" s="212"/>
    </row>
    <row r="113" spans="1:16" ht="16.5" customHeight="1" x14ac:dyDescent="0.25">
      <c r="A113" s="712"/>
      <c r="B113" s="713"/>
      <c r="C113" s="713"/>
      <c r="D113" s="714"/>
      <c r="E113" s="141"/>
      <c r="F113" s="691" t="s">
        <v>235</v>
      </c>
      <c r="G113" s="692"/>
      <c r="H113" s="692"/>
      <c r="I113" s="692"/>
      <c r="J113" s="692"/>
      <c r="K113" s="692"/>
      <c r="L113" s="692"/>
      <c r="M113" s="692"/>
      <c r="N113" s="692"/>
      <c r="O113" s="682"/>
      <c r="P113" s="212"/>
    </row>
    <row r="114" spans="1:16" ht="25.5" customHeight="1" x14ac:dyDescent="0.25">
      <c r="A114" s="712"/>
      <c r="B114" s="713"/>
      <c r="C114" s="713"/>
      <c r="D114" s="714"/>
      <c r="E114" s="141"/>
      <c r="F114" s="691" t="s">
        <v>236</v>
      </c>
      <c r="G114" s="692"/>
      <c r="H114" s="692"/>
      <c r="I114" s="692"/>
      <c r="J114" s="692"/>
      <c r="K114" s="692"/>
      <c r="L114" s="692"/>
      <c r="M114" s="692"/>
      <c r="N114" s="692"/>
      <c r="O114" s="682"/>
      <c r="P114" s="212"/>
    </row>
    <row r="115" spans="1:16" ht="25.5" customHeight="1" x14ac:dyDescent="0.25">
      <c r="A115" s="712"/>
      <c r="B115" s="713"/>
      <c r="C115" s="713"/>
      <c r="D115" s="714"/>
      <c r="E115" s="141"/>
      <c r="F115" s="684" t="s">
        <v>237</v>
      </c>
      <c r="G115" s="685"/>
      <c r="H115" s="685"/>
      <c r="I115" s="685"/>
      <c r="J115" s="685"/>
      <c r="K115" s="685"/>
      <c r="L115" s="685"/>
      <c r="M115" s="685"/>
      <c r="N115" s="685"/>
      <c r="O115" s="682"/>
      <c r="P115" s="212"/>
    </row>
    <row r="116" spans="1:16" ht="14.25" customHeight="1" x14ac:dyDescent="0.25">
      <c r="A116" s="712"/>
      <c r="B116" s="713"/>
      <c r="C116" s="713"/>
      <c r="D116" s="714"/>
      <c r="E116" s="141"/>
      <c r="F116" s="693" t="s">
        <v>238</v>
      </c>
      <c r="G116" s="694"/>
      <c r="H116" s="694"/>
      <c r="I116" s="694"/>
      <c r="J116" s="694"/>
      <c r="K116" s="694"/>
      <c r="L116" s="694"/>
      <c r="M116" s="694"/>
      <c r="N116" s="695"/>
      <c r="O116" s="682"/>
      <c r="P116" s="212"/>
    </row>
    <row r="117" spans="1:16" ht="23.25" customHeight="1" x14ac:dyDescent="0.25">
      <c r="A117" s="712"/>
      <c r="B117" s="713"/>
      <c r="C117" s="713"/>
      <c r="D117" s="714"/>
      <c r="E117" s="141"/>
      <c r="F117" s="691" t="s">
        <v>239</v>
      </c>
      <c r="G117" s="692"/>
      <c r="H117" s="692"/>
      <c r="I117" s="692"/>
      <c r="J117" s="692"/>
      <c r="K117" s="692"/>
      <c r="L117" s="692"/>
      <c r="M117" s="692"/>
      <c r="N117" s="692"/>
      <c r="O117" s="682"/>
      <c r="P117" s="212"/>
    </row>
    <row r="118" spans="1:16" ht="18" customHeight="1" thickBot="1" x14ac:dyDescent="0.3">
      <c r="A118" s="712"/>
      <c r="B118" s="713"/>
      <c r="C118" s="713"/>
      <c r="D118" s="714"/>
      <c r="E118" s="141"/>
      <c r="F118" s="696" t="s">
        <v>240</v>
      </c>
      <c r="G118" s="697"/>
      <c r="H118" s="697"/>
      <c r="I118" s="697"/>
      <c r="J118" s="697"/>
      <c r="K118" s="697"/>
      <c r="L118" s="697"/>
      <c r="M118" s="697"/>
      <c r="N118" s="697"/>
      <c r="O118" s="683"/>
      <c r="P118" s="212"/>
    </row>
    <row r="119" spans="1:16" ht="20.25" customHeight="1" x14ac:dyDescent="0.25">
      <c r="A119" s="712"/>
      <c r="B119" s="713"/>
      <c r="C119" s="713"/>
      <c r="D119" s="714"/>
      <c r="E119" s="141"/>
      <c r="F119" s="718" t="s">
        <v>800</v>
      </c>
      <c r="G119" s="719"/>
      <c r="H119" s="719"/>
      <c r="I119" s="719"/>
      <c r="J119" s="719"/>
      <c r="K119" s="719"/>
      <c r="L119" s="719"/>
      <c r="M119" s="719"/>
      <c r="N119" s="719"/>
      <c r="O119" s="686"/>
      <c r="P119" s="68"/>
    </row>
    <row r="120" spans="1:16" ht="9" customHeight="1" x14ac:dyDescent="0.25">
      <c r="A120" s="712"/>
      <c r="B120" s="713"/>
      <c r="C120" s="713"/>
      <c r="D120" s="714"/>
      <c r="E120" s="141"/>
      <c r="F120" s="676"/>
      <c r="G120" s="677"/>
      <c r="H120" s="677"/>
      <c r="I120" s="677"/>
      <c r="J120" s="677"/>
      <c r="K120" s="677"/>
      <c r="L120" s="677"/>
      <c r="M120" s="677"/>
      <c r="N120" s="677"/>
      <c r="O120" s="687"/>
      <c r="P120" s="94"/>
    </row>
    <row r="121" spans="1:16" ht="10.5" customHeight="1" x14ac:dyDescent="0.25">
      <c r="A121" s="712"/>
      <c r="B121" s="713"/>
      <c r="C121" s="713"/>
      <c r="D121" s="714"/>
      <c r="E121" s="141"/>
      <c r="F121" s="676"/>
      <c r="G121" s="677"/>
      <c r="H121" s="677"/>
      <c r="I121" s="677"/>
      <c r="J121" s="677"/>
      <c r="K121" s="677"/>
      <c r="L121" s="677"/>
      <c r="M121" s="677"/>
      <c r="N121" s="677"/>
      <c r="O121" s="687"/>
      <c r="P121" s="94"/>
    </row>
    <row r="122" spans="1:16" ht="20.25" customHeight="1" x14ac:dyDescent="0.25">
      <c r="A122" s="712"/>
      <c r="B122" s="713"/>
      <c r="C122" s="713"/>
      <c r="D122" s="714"/>
      <c r="E122" s="141"/>
      <c r="F122" s="676" t="s">
        <v>778</v>
      </c>
      <c r="G122" s="677"/>
      <c r="H122" s="677"/>
      <c r="I122" s="677"/>
      <c r="J122" s="677"/>
      <c r="K122" s="677"/>
      <c r="L122" s="677"/>
      <c r="M122" s="677"/>
      <c r="N122" s="677"/>
      <c r="O122" s="688"/>
      <c r="P122" s="94"/>
    </row>
    <row r="123" spans="1:16" ht="6" customHeight="1" x14ac:dyDescent="0.25">
      <c r="A123" s="712"/>
      <c r="B123" s="713"/>
      <c r="C123" s="713"/>
      <c r="D123" s="714"/>
      <c r="E123" s="141"/>
      <c r="F123" s="676"/>
      <c r="G123" s="677"/>
      <c r="H123" s="677"/>
      <c r="I123" s="677"/>
      <c r="J123" s="677"/>
      <c r="K123" s="677"/>
      <c r="L123" s="677"/>
      <c r="M123" s="677"/>
      <c r="N123" s="677"/>
      <c r="O123" s="688"/>
      <c r="P123" s="94"/>
    </row>
    <row r="124" spans="1:16" ht="16.5" customHeight="1" x14ac:dyDescent="0.25">
      <c r="A124" s="712"/>
      <c r="B124" s="713"/>
      <c r="C124" s="713"/>
      <c r="D124" s="714"/>
      <c r="E124" s="141"/>
      <c r="F124" s="676"/>
      <c r="G124" s="677"/>
      <c r="H124" s="677"/>
      <c r="I124" s="677"/>
      <c r="J124" s="677"/>
      <c r="K124" s="677"/>
      <c r="L124" s="677"/>
      <c r="M124" s="677"/>
      <c r="N124" s="677"/>
      <c r="O124" s="688"/>
      <c r="P124" s="94"/>
    </row>
    <row r="125" spans="1:16" ht="20.25" customHeight="1" x14ac:dyDescent="0.25">
      <c r="A125" s="712"/>
      <c r="B125" s="713"/>
      <c r="C125" s="713"/>
      <c r="D125" s="714"/>
      <c r="E125" s="141"/>
      <c r="F125" s="676" t="s">
        <v>779</v>
      </c>
      <c r="G125" s="677"/>
      <c r="H125" s="677"/>
      <c r="I125" s="677"/>
      <c r="J125" s="677"/>
      <c r="K125" s="677"/>
      <c r="L125" s="677"/>
      <c r="M125" s="677"/>
      <c r="N125" s="677"/>
      <c r="O125" s="687"/>
      <c r="P125" s="94"/>
    </row>
    <row r="126" spans="1:16" ht="12.75" customHeight="1" x14ac:dyDescent="0.25">
      <c r="A126" s="712"/>
      <c r="B126" s="713"/>
      <c r="C126" s="713"/>
      <c r="D126" s="714"/>
      <c r="E126" s="141"/>
      <c r="F126" s="676"/>
      <c r="G126" s="677"/>
      <c r="H126" s="677"/>
      <c r="I126" s="677"/>
      <c r="J126" s="677"/>
      <c r="K126" s="677"/>
      <c r="L126" s="677"/>
      <c r="M126" s="677"/>
      <c r="N126" s="677"/>
      <c r="O126" s="687"/>
      <c r="P126" s="94"/>
    </row>
    <row r="127" spans="1:16" ht="20.25" customHeight="1" thickBot="1" x14ac:dyDescent="0.3">
      <c r="A127" s="712"/>
      <c r="B127" s="713"/>
      <c r="C127" s="713"/>
      <c r="D127" s="714"/>
      <c r="E127" s="141"/>
      <c r="F127" s="689"/>
      <c r="G127" s="690"/>
      <c r="H127" s="690"/>
      <c r="I127" s="690"/>
      <c r="J127" s="690"/>
      <c r="K127" s="690"/>
      <c r="L127" s="690"/>
      <c r="M127" s="690"/>
      <c r="N127" s="690"/>
      <c r="O127" s="708"/>
      <c r="P127" s="95"/>
    </row>
    <row r="128" spans="1:16" ht="22.5" customHeight="1" x14ac:dyDescent="0.25">
      <c r="A128" s="712"/>
      <c r="B128" s="713"/>
      <c r="C128" s="713"/>
      <c r="D128" s="714"/>
      <c r="E128" s="141"/>
      <c r="F128" s="678" t="s">
        <v>780</v>
      </c>
      <c r="G128" s="679"/>
      <c r="H128" s="679"/>
      <c r="I128" s="679"/>
      <c r="J128" s="679"/>
      <c r="K128" s="679"/>
      <c r="L128" s="679"/>
      <c r="M128" s="679"/>
      <c r="N128" s="679"/>
      <c r="O128" s="680"/>
      <c r="P128" s="95"/>
    </row>
    <row r="129" spans="1:16" ht="20.25" customHeight="1" x14ac:dyDescent="0.25">
      <c r="A129" s="712"/>
      <c r="B129" s="713"/>
      <c r="C129" s="713"/>
      <c r="D129" s="714"/>
      <c r="E129" s="141"/>
      <c r="F129" s="684" t="s">
        <v>241</v>
      </c>
      <c r="G129" s="685"/>
      <c r="H129" s="685"/>
      <c r="I129" s="685"/>
      <c r="J129" s="685"/>
      <c r="K129" s="685"/>
      <c r="L129" s="685"/>
      <c r="M129" s="685"/>
      <c r="N129" s="685"/>
      <c r="O129" s="215"/>
      <c r="P129" s="95"/>
    </row>
    <row r="130" spans="1:16" ht="27.75" customHeight="1" x14ac:dyDescent="0.25">
      <c r="A130" s="712"/>
      <c r="B130" s="713"/>
      <c r="C130" s="713"/>
      <c r="D130" s="714"/>
      <c r="E130" s="141"/>
      <c r="F130" s="684" t="s">
        <v>242</v>
      </c>
      <c r="G130" s="685"/>
      <c r="H130" s="685"/>
      <c r="I130" s="685"/>
      <c r="J130" s="685"/>
      <c r="K130" s="685"/>
      <c r="L130" s="685"/>
      <c r="M130" s="685"/>
      <c r="N130" s="685"/>
      <c r="O130" s="215"/>
      <c r="P130" s="95"/>
    </row>
    <row r="131" spans="1:16" ht="45" customHeight="1" thickBot="1" x14ac:dyDescent="0.3">
      <c r="A131" s="712"/>
      <c r="B131" s="713"/>
      <c r="C131" s="713"/>
      <c r="D131" s="714"/>
      <c r="E131" s="141"/>
      <c r="F131" s="684" t="s">
        <v>679</v>
      </c>
      <c r="G131" s="685"/>
      <c r="H131" s="685"/>
      <c r="I131" s="685"/>
      <c r="J131" s="685"/>
      <c r="K131" s="685"/>
      <c r="L131" s="685"/>
      <c r="M131" s="685"/>
      <c r="N131" s="685"/>
      <c r="O131" s="214"/>
      <c r="P131" s="95"/>
    </row>
    <row r="132" spans="1:16" ht="6" customHeight="1" thickBot="1" x14ac:dyDescent="0.3">
      <c r="A132" s="715"/>
      <c r="B132" s="716"/>
      <c r="C132" s="716"/>
      <c r="D132" s="717"/>
      <c r="E132" s="142"/>
      <c r="F132" s="50"/>
      <c r="G132" s="50"/>
      <c r="H132" s="50"/>
      <c r="I132" s="50"/>
      <c r="J132" s="137"/>
      <c r="K132" s="137"/>
      <c r="L132" s="137"/>
      <c r="M132" s="137"/>
      <c r="N132" s="137"/>
      <c r="O132" s="462"/>
      <c r="P132" s="465"/>
    </row>
    <row r="133" spans="1:16" ht="3" customHeight="1" thickBot="1" x14ac:dyDescent="0.3">
      <c r="A133" s="96"/>
      <c r="B133" s="97"/>
      <c r="C133" s="97"/>
      <c r="D133" s="97"/>
      <c r="E133" s="98"/>
      <c r="F133" s="99"/>
      <c r="G133" s="99"/>
      <c r="H133" s="99"/>
      <c r="I133" s="99"/>
      <c r="J133" s="100"/>
      <c r="K133" s="100"/>
      <c r="L133" s="100"/>
      <c r="M133" s="100"/>
      <c r="N133" s="100"/>
      <c r="O133" s="100"/>
      <c r="P133" s="101"/>
    </row>
    <row r="134" spans="1:16" ht="32.25" customHeight="1" x14ac:dyDescent="0.25">
      <c r="A134" s="671" t="s">
        <v>781</v>
      </c>
      <c r="B134" s="672"/>
      <c r="C134" s="672"/>
      <c r="D134" s="672"/>
      <c r="E134" s="672"/>
      <c r="F134" s="672"/>
      <c r="G134" s="672"/>
      <c r="H134" s="672"/>
      <c r="I134" s="672"/>
      <c r="J134" s="672"/>
      <c r="K134" s="672"/>
      <c r="L134" s="672"/>
      <c r="M134" s="672"/>
      <c r="N134" s="672"/>
      <c r="O134" s="673"/>
      <c r="P134" s="102"/>
    </row>
    <row r="135" spans="1:16" ht="15" customHeight="1" x14ac:dyDescent="0.25">
      <c r="A135" s="636">
        <v>1</v>
      </c>
      <c r="B135" s="103"/>
      <c r="C135" s="104" t="s">
        <v>782</v>
      </c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5"/>
      <c r="P135" s="95"/>
    </row>
    <row r="136" spans="1:16" ht="23.25" customHeight="1" x14ac:dyDescent="0.25">
      <c r="A136" s="637"/>
      <c r="B136" s="106" t="s">
        <v>163</v>
      </c>
      <c r="C136" s="607" t="s">
        <v>783</v>
      </c>
      <c r="D136" s="599"/>
      <c r="E136" s="599"/>
      <c r="F136" s="599"/>
      <c r="G136" s="599"/>
      <c r="H136" s="599"/>
      <c r="I136" s="599"/>
      <c r="J136" s="599"/>
      <c r="K136" s="599"/>
      <c r="L136" s="599"/>
      <c r="M136" s="599"/>
      <c r="N136" s="600"/>
      <c r="O136" s="107"/>
      <c r="P136" s="95"/>
    </row>
    <row r="137" spans="1:16" ht="24.75" customHeight="1" x14ac:dyDescent="0.25">
      <c r="A137" s="637"/>
      <c r="B137" s="108" t="s">
        <v>164</v>
      </c>
      <c r="C137" s="604" t="s">
        <v>784</v>
      </c>
      <c r="D137" s="605"/>
      <c r="E137" s="605"/>
      <c r="F137" s="605"/>
      <c r="G137" s="605"/>
      <c r="H137" s="605"/>
      <c r="I137" s="605"/>
      <c r="J137" s="605"/>
      <c r="K137" s="605"/>
      <c r="L137" s="605"/>
      <c r="M137" s="605"/>
      <c r="N137" s="606"/>
      <c r="O137" s="109"/>
      <c r="P137" s="94"/>
    </row>
    <row r="138" spans="1:16" ht="15" customHeight="1" x14ac:dyDescent="0.25">
      <c r="A138" s="638"/>
      <c r="B138" s="110" t="s">
        <v>165</v>
      </c>
      <c r="C138" s="601" t="s">
        <v>785</v>
      </c>
      <c r="D138" s="602"/>
      <c r="E138" s="602"/>
      <c r="F138" s="602"/>
      <c r="G138" s="602"/>
      <c r="H138" s="602"/>
      <c r="I138" s="602"/>
      <c r="J138" s="602"/>
      <c r="K138" s="602"/>
      <c r="L138" s="602"/>
      <c r="M138" s="602"/>
      <c r="N138" s="603"/>
      <c r="O138" s="111"/>
      <c r="P138" s="94"/>
    </row>
    <row r="139" spans="1:16" ht="15.75" customHeight="1" x14ac:dyDescent="0.25">
      <c r="A139" s="646">
        <f>A135+1</f>
        <v>2</v>
      </c>
      <c r="B139" s="112"/>
      <c r="C139" s="104" t="s">
        <v>693</v>
      </c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45"/>
      <c r="P139" s="94"/>
    </row>
    <row r="140" spans="1:16" ht="15" customHeight="1" x14ac:dyDescent="0.25">
      <c r="A140" s="647"/>
      <c r="B140" s="112" t="s">
        <v>160</v>
      </c>
      <c r="C140" s="598" t="s">
        <v>694</v>
      </c>
      <c r="D140" s="599"/>
      <c r="E140" s="599"/>
      <c r="F140" s="599"/>
      <c r="G140" s="599"/>
      <c r="H140" s="599"/>
      <c r="I140" s="599"/>
      <c r="J140" s="599"/>
      <c r="K140" s="599"/>
      <c r="L140" s="599"/>
      <c r="M140" s="599"/>
      <c r="N140" s="600"/>
      <c r="O140" s="107"/>
      <c r="P140" s="94"/>
    </row>
    <row r="141" spans="1:16" ht="15" customHeight="1" x14ac:dyDescent="0.25">
      <c r="A141" s="647"/>
      <c r="B141" s="112" t="s">
        <v>161</v>
      </c>
      <c r="C141" s="611" t="s">
        <v>700</v>
      </c>
      <c r="D141" s="605"/>
      <c r="E141" s="605"/>
      <c r="F141" s="605"/>
      <c r="G141" s="605"/>
      <c r="H141" s="605"/>
      <c r="I141" s="605"/>
      <c r="J141" s="605"/>
      <c r="K141" s="605"/>
      <c r="L141" s="605"/>
      <c r="M141" s="605"/>
      <c r="N141" s="606"/>
      <c r="O141" s="109"/>
      <c r="P141" s="94"/>
    </row>
    <row r="142" spans="1:16" ht="15" customHeight="1" x14ac:dyDescent="0.25">
      <c r="A142" s="646">
        <f>A139+1</f>
        <v>3</v>
      </c>
      <c r="B142" s="115"/>
      <c r="C142" s="116" t="s">
        <v>786</v>
      </c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46"/>
      <c r="P142" s="94"/>
    </row>
    <row r="143" spans="1:16" ht="25.5" customHeight="1" x14ac:dyDescent="0.25">
      <c r="A143" s="647"/>
      <c r="B143" s="112" t="s">
        <v>157</v>
      </c>
      <c r="C143" s="668" t="s">
        <v>787</v>
      </c>
      <c r="D143" s="669"/>
      <c r="E143" s="669"/>
      <c r="F143" s="669"/>
      <c r="G143" s="669"/>
      <c r="H143" s="669"/>
      <c r="I143" s="669"/>
      <c r="J143" s="669"/>
      <c r="K143" s="669"/>
      <c r="L143" s="669"/>
      <c r="M143" s="669"/>
      <c r="N143" s="670"/>
      <c r="O143" s="107"/>
      <c r="P143" s="94"/>
    </row>
    <row r="144" spans="1:16" ht="25.5" customHeight="1" x14ac:dyDescent="0.25">
      <c r="A144" s="647"/>
      <c r="B144" s="112" t="s">
        <v>158</v>
      </c>
      <c r="C144" s="665" t="s">
        <v>788</v>
      </c>
      <c r="D144" s="666"/>
      <c r="E144" s="666"/>
      <c r="F144" s="666"/>
      <c r="G144" s="666"/>
      <c r="H144" s="666"/>
      <c r="I144" s="666"/>
      <c r="J144" s="666"/>
      <c r="K144" s="666"/>
      <c r="L144" s="666"/>
      <c r="M144" s="666"/>
      <c r="N144" s="667"/>
      <c r="O144" s="109"/>
      <c r="P144" s="94"/>
    </row>
    <row r="145" spans="1:16" ht="15" customHeight="1" x14ac:dyDescent="0.25">
      <c r="A145" s="647"/>
      <c r="B145" s="112" t="s">
        <v>159</v>
      </c>
      <c r="C145" s="665" t="s">
        <v>789</v>
      </c>
      <c r="D145" s="666"/>
      <c r="E145" s="666"/>
      <c r="F145" s="666"/>
      <c r="G145" s="666"/>
      <c r="H145" s="666"/>
      <c r="I145" s="666"/>
      <c r="J145" s="666"/>
      <c r="K145" s="666"/>
      <c r="L145" s="666"/>
      <c r="M145" s="666"/>
      <c r="N145" s="667"/>
      <c r="O145" s="109"/>
      <c r="P145" s="94"/>
    </row>
    <row r="146" spans="1:16" ht="15" customHeight="1" x14ac:dyDescent="0.25">
      <c r="A146" s="647"/>
      <c r="B146" s="117" t="s">
        <v>167</v>
      </c>
      <c r="C146" s="665" t="s">
        <v>67</v>
      </c>
      <c r="D146" s="666"/>
      <c r="E146" s="666"/>
      <c r="F146" s="666"/>
      <c r="G146" s="666"/>
      <c r="H146" s="666"/>
      <c r="I146" s="666"/>
      <c r="J146" s="666"/>
      <c r="K146" s="666"/>
      <c r="L146" s="666"/>
      <c r="M146" s="666"/>
      <c r="N146" s="667"/>
      <c r="O146" s="109"/>
      <c r="P146" s="94"/>
    </row>
    <row r="147" spans="1:16" ht="15" customHeight="1" x14ac:dyDescent="0.25">
      <c r="A147" s="648"/>
      <c r="B147" s="114" t="s">
        <v>168</v>
      </c>
      <c r="C147" s="662" t="s">
        <v>790</v>
      </c>
      <c r="D147" s="663"/>
      <c r="E147" s="663"/>
      <c r="F147" s="663"/>
      <c r="G147" s="663"/>
      <c r="H147" s="663"/>
      <c r="I147" s="663"/>
      <c r="J147" s="663"/>
      <c r="K147" s="663"/>
      <c r="L147" s="663"/>
      <c r="M147" s="663"/>
      <c r="N147" s="664"/>
      <c r="O147" s="111"/>
      <c r="P147" s="94"/>
    </row>
    <row r="148" spans="1:16" ht="15" customHeight="1" x14ac:dyDescent="0.25">
      <c r="A148" s="646">
        <f>A142+1</f>
        <v>4</v>
      </c>
      <c r="B148" s="112"/>
      <c r="C148" s="104" t="s">
        <v>37</v>
      </c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47"/>
      <c r="P148" s="94"/>
    </row>
    <row r="149" spans="1:16" ht="24" customHeight="1" x14ac:dyDescent="0.25">
      <c r="A149" s="647"/>
      <c r="B149" s="112" t="s">
        <v>154</v>
      </c>
      <c r="C149" s="598" t="s">
        <v>791</v>
      </c>
      <c r="D149" s="599"/>
      <c r="E149" s="599"/>
      <c r="F149" s="599"/>
      <c r="G149" s="599"/>
      <c r="H149" s="599"/>
      <c r="I149" s="599"/>
      <c r="J149" s="599"/>
      <c r="K149" s="599"/>
      <c r="L149" s="599"/>
      <c r="M149" s="599"/>
      <c r="N149" s="600"/>
      <c r="O149" s="107"/>
      <c r="P149" s="94"/>
    </row>
    <row r="150" spans="1:16" ht="15" customHeight="1" x14ac:dyDescent="0.25">
      <c r="A150" s="647"/>
      <c r="B150" s="112" t="s">
        <v>155</v>
      </c>
      <c r="C150" s="611" t="s">
        <v>38</v>
      </c>
      <c r="D150" s="605"/>
      <c r="E150" s="605"/>
      <c r="F150" s="605"/>
      <c r="G150" s="605"/>
      <c r="H150" s="605"/>
      <c r="I150" s="605"/>
      <c r="J150" s="605"/>
      <c r="K150" s="605"/>
      <c r="L150" s="605"/>
      <c r="M150" s="605"/>
      <c r="N150" s="606"/>
      <c r="O150" s="109"/>
      <c r="P150" s="94"/>
    </row>
    <row r="151" spans="1:16" ht="15" customHeight="1" x14ac:dyDescent="0.25">
      <c r="A151" s="647"/>
      <c r="B151" s="118" t="s">
        <v>156</v>
      </c>
      <c r="C151" s="611" t="s">
        <v>39</v>
      </c>
      <c r="D151" s="605"/>
      <c r="E151" s="605"/>
      <c r="F151" s="605"/>
      <c r="G151" s="605"/>
      <c r="H151" s="605"/>
      <c r="I151" s="605"/>
      <c r="J151" s="605"/>
      <c r="K151" s="605"/>
      <c r="L151" s="605"/>
      <c r="M151" s="605"/>
      <c r="N151" s="606"/>
      <c r="O151" s="109"/>
      <c r="P151" s="94"/>
    </row>
    <row r="152" spans="1:16" ht="15" customHeight="1" x14ac:dyDescent="0.25">
      <c r="A152" s="648"/>
      <c r="B152" s="114" t="s">
        <v>169</v>
      </c>
      <c r="C152" s="650" t="s">
        <v>40</v>
      </c>
      <c r="D152" s="602"/>
      <c r="E152" s="602"/>
      <c r="F152" s="602"/>
      <c r="G152" s="602"/>
      <c r="H152" s="602"/>
      <c r="I152" s="602"/>
      <c r="J152" s="602"/>
      <c r="K152" s="602"/>
      <c r="L152" s="602"/>
      <c r="M152" s="602"/>
      <c r="N152" s="603"/>
      <c r="O152" s="111"/>
      <c r="P152" s="94"/>
    </row>
    <row r="153" spans="1:16" ht="15" customHeight="1" x14ac:dyDescent="0.25">
      <c r="A153" s="646">
        <f>A148+1</f>
        <v>5</v>
      </c>
      <c r="B153" s="115"/>
      <c r="C153" s="116" t="s">
        <v>792</v>
      </c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46"/>
      <c r="P153" s="94"/>
    </row>
    <row r="154" spans="1:16" ht="15" customHeight="1" x14ac:dyDescent="0.25">
      <c r="A154" s="647"/>
      <c r="B154" s="112" t="s">
        <v>151</v>
      </c>
      <c r="C154" s="598" t="s">
        <v>41</v>
      </c>
      <c r="D154" s="599"/>
      <c r="E154" s="599"/>
      <c r="F154" s="599"/>
      <c r="G154" s="599"/>
      <c r="H154" s="599"/>
      <c r="I154" s="599"/>
      <c r="J154" s="599"/>
      <c r="K154" s="599"/>
      <c r="L154" s="599"/>
      <c r="M154" s="599"/>
      <c r="N154" s="600"/>
      <c r="O154" s="107"/>
      <c r="P154" s="94"/>
    </row>
    <row r="155" spans="1:16" ht="15" customHeight="1" x14ac:dyDescent="0.25">
      <c r="A155" s="647"/>
      <c r="B155" s="112" t="s">
        <v>152</v>
      </c>
      <c r="C155" s="611" t="s">
        <v>42</v>
      </c>
      <c r="D155" s="605"/>
      <c r="E155" s="605"/>
      <c r="F155" s="605"/>
      <c r="G155" s="605"/>
      <c r="H155" s="605"/>
      <c r="I155" s="605"/>
      <c r="J155" s="605"/>
      <c r="K155" s="605"/>
      <c r="L155" s="605"/>
      <c r="M155" s="605"/>
      <c r="N155" s="606"/>
      <c r="O155" s="109"/>
      <c r="P155" s="94"/>
    </row>
    <row r="156" spans="1:16" ht="15" customHeight="1" x14ac:dyDescent="0.25">
      <c r="A156" s="647"/>
      <c r="B156" s="112" t="s">
        <v>153</v>
      </c>
      <c r="C156" s="611" t="s">
        <v>43</v>
      </c>
      <c r="D156" s="605"/>
      <c r="E156" s="605"/>
      <c r="F156" s="605"/>
      <c r="G156" s="605"/>
      <c r="H156" s="605"/>
      <c r="I156" s="605"/>
      <c r="J156" s="605"/>
      <c r="K156" s="605"/>
      <c r="L156" s="605"/>
      <c r="M156" s="605"/>
      <c r="N156" s="606"/>
      <c r="O156" s="109"/>
      <c r="P156" s="94"/>
    </row>
    <row r="157" spans="1:16" ht="15" customHeight="1" x14ac:dyDescent="0.25">
      <c r="A157" s="648"/>
      <c r="B157" s="114" t="s">
        <v>170</v>
      </c>
      <c r="C157" s="650" t="s">
        <v>793</v>
      </c>
      <c r="D157" s="602"/>
      <c r="E157" s="602"/>
      <c r="F157" s="602"/>
      <c r="G157" s="602"/>
      <c r="H157" s="602"/>
      <c r="I157" s="602"/>
      <c r="J157" s="602"/>
      <c r="K157" s="602"/>
      <c r="L157" s="602"/>
      <c r="M157" s="602"/>
      <c r="N157" s="603"/>
      <c r="O157" s="111"/>
      <c r="P157" s="94"/>
    </row>
    <row r="158" spans="1:16" ht="15" customHeight="1" x14ac:dyDescent="0.25">
      <c r="A158" s="659">
        <f>A153+1</f>
        <v>6</v>
      </c>
      <c r="B158" s="119"/>
      <c r="C158" s="104" t="s">
        <v>80</v>
      </c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47"/>
      <c r="P158" s="94"/>
    </row>
    <row r="159" spans="1:16" ht="15" customHeight="1" x14ac:dyDescent="0.25">
      <c r="A159" s="660"/>
      <c r="B159" s="120" t="s">
        <v>148</v>
      </c>
      <c r="C159" s="598" t="s">
        <v>66</v>
      </c>
      <c r="D159" s="599"/>
      <c r="E159" s="599"/>
      <c r="F159" s="599"/>
      <c r="G159" s="599"/>
      <c r="H159" s="599"/>
      <c r="I159" s="599"/>
      <c r="J159" s="599"/>
      <c r="K159" s="599"/>
      <c r="L159" s="599"/>
      <c r="M159" s="599"/>
      <c r="N159" s="600"/>
      <c r="O159" s="107"/>
      <c r="P159" s="94"/>
    </row>
    <row r="160" spans="1:16" ht="15" customHeight="1" x14ac:dyDescent="0.25">
      <c r="A160" s="660"/>
      <c r="B160" s="120" t="s">
        <v>149</v>
      </c>
      <c r="C160" s="611" t="s">
        <v>74</v>
      </c>
      <c r="D160" s="605"/>
      <c r="E160" s="605"/>
      <c r="F160" s="605"/>
      <c r="G160" s="605"/>
      <c r="H160" s="605"/>
      <c r="I160" s="605"/>
      <c r="J160" s="605"/>
      <c r="K160" s="605"/>
      <c r="L160" s="605"/>
      <c r="M160" s="605"/>
      <c r="N160" s="606"/>
      <c r="O160" s="109"/>
      <c r="P160" s="94"/>
    </row>
    <row r="161" spans="1:16" ht="15" customHeight="1" x14ac:dyDescent="0.25">
      <c r="A161" s="661"/>
      <c r="B161" s="121" t="s">
        <v>150</v>
      </c>
      <c r="C161" s="650" t="s">
        <v>75</v>
      </c>
      <c r="D161" s="602"/>
      <c r="E161" s="602"/>
      <c r="F161" s="602"/>
      <c r="G161" s="602"/>
      <c r="H161" s="602"/>
      <c r="I161" s="602"/>
      <c r="J161" s="602"/>
      <c r="K161" s="602"/>
      <c r="L161" s="602"/>
      <c r="M161" s="602"/>
      <c r="N161" s="603"/>
      <c r="O161" s="111"/>
      <c r="P161" s="94"/>
    </row>
    <row r="162" spans="1:16" ht="15" customHeight="1" x14ac:dyDescent="0.25">
      <c r="A162" s="646">
        <f>A158+1</f>
        <v>7</v>
      </c>
      <c r="B162" s="115"/>
      <c r="C162" s="116" t="s">
        <v>44</v>
      </c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46"/>
      <c r="P162" s="94"/>
    </row>
    <row r="163" spans="1:16" ht="15" customHeight="1" x14ac:dyDescent="0.25">
      <c r="A163" s="647"/>
      <c r="B163" s="112" t="s">
        <v>145</v>
      </c>
      <c r="C163" s="598" t="s">
        <v>45</v>
      </c>
      <c r="D163" s="599"/>
      <c r="E163" s="599"/>
      <c r="F163" s="599"/>
      <c r="G163" s="599"/>
      <c r="H163" s="599"/>
      <c r="I163" s="599"/>
      <c r="J163" s="599"/>
      <c r="K163" s="599"/>
      <c r="L163" s="599"/>
      <c r="M163" s="599"/>
      <c r="N163" s="600"/>
      <c r="O163" s="107"/>
      <c r="P163" s="94"/>
    </row>
    <row r="164" spans="1:16" ht="15" customHeight="1" x14ac:dyDescent="0.25">
      <c r="A164" s="647"/>
      <c r="B164" s="112" t="s">
        <v>146</v>
      </c>
      <c r="C164" s="611" t="s">
        <v>46</v>
      </c>
      <c r="D164" s="605"/>
      <c r="E164" s="605"/>
      <c r="F164" s="605"/>
      <c r="G164" s="605"/>
      <c r="H164" s="605"/>
      <c r="I164" s="605"/>
      <c r="J164" s="605"/>
      <c r="K164" s="605"/>
      <c r="L164" s="605"/>
      <c r="M164" s="605"/>
      <c r="N164" s="606"/>
      <c r="O164" s="109"/>
      <c r="P164" s="94"/>
    </row>
    <row r="165" spans="1:16" ht="15" customHeight="1" x14ac:dyDescent="0.25">
      <c r="A165" s="647"/>
      <c r="B165" s="112" t="s">
        <v>147</v>
      </c>
      <c r="C165" s="611" t="s">
        <v>47</v>
      </c>
      <c r="D165" s="605"/>
      <c r="E165" s="605"/>
      <c r="F165" s="605"/>
      <c r="G165" s="605"/>
      <c r="H165" s="605"/>
      <c r="I165" s="605"/>
      <c r="J165" s="605"/>
      <c r="K165" s="605"/>
      <c r="L165" s="605"/>
      <c r="M165" s="605"/>
      <c r="N165" s="606"/>
      <c r="O165" s="109"/>
      <c r="P165" s="94"/>
    </row>
    <row r="166" spans="1:16" ht="15" customHeight="1" x14ac:dyDescent="0.25">
      <c r="A166" s="648"/>
      <c r="B166" s="114" t="s">
        <v>171</v>
      </c>
      <c r="C166" s="650" t="s">
        <v>794</v>
      </c>
      <c r="D166" s="602"/>
      <c r="E166" s="602"/>
      <c r="F166" s="602"/>
      <c r="G166" s="602"/>
      <c r="H166" s="602"/>
      <c r="I166" s="602"/>
      <c r="J166" s="602"/>
      <c r="K166" s="602"/>
      <c r="L166" s="602"/>
      <c r="M166" s="602"/>
      <c r="N166" s="603"/>
      <c r="O166" s="111"/>
      <c r="P166" s="94"/>
    </row>
    <row r="167" spans="1:16" ht="15" customHeight="1" x14ac:dyDescent="0.25">
      <c r="A167" s="659">
        <f>A162+1</f>
        <v>8</v>
      </c>
      <c r="B167" s="120"/>
      <c r="C167" s="104" t="s">
        <v>65</v>
      </c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47"/>
      <c r="P167" s="94"/>
    </row>
    <row r="168" spans="1:16" ht="15" customHeight="1" x14ac:dyDescent="0.25">
      <c r="A168" s="660"/>
      <c r="B168" s="120" t="s">
        <v>142</v>
      </c>
      <c r="C168" s="598" t="s">
        <v>71</v>
      </c>
      <c r="D168" s="599"/>
      <c r="E168" s="599"/>
      <c r="F168" s="599"/>
      <c r="G168" s="599"/>
      <c r="H168" s="599"/>
      <c r="I168" s="599"/>
      <c r="J168" s="599"/>
      <c r="K168" s="599"/>
      <c r="L168" s="599"/>
      <c r="M168" s="599"/>
      <c r="N168" s="600"/>
      <c r="O168" s="107"/>
      <c r="P168" s="94"/>
    </row>
    <row r="169" spans="1:16" ht="15" customHeight="1" x14ac:dyDescent="0.25">
      <c r="A169" s="660"/>
      <c r="B169" s="120" t="s">
        <v>143</v>
      </c>
      <c r="C169" s="611" t="s">
        <v>72</v>
      </c>
      <c r="D169" s="605"/>
      <c r="E169" s="605"/>
      <c r="F169" s="605"/>
      <c r="G169" s="605"/>
      <c r="H169" s="605"/>
      <c r="I169" s="605"/>
      <c r="J169" s="605"/>
      <c r="K169" s="605"/>
      <c r="L169" s="605"/>
      <c r="M169" s="605"/>
      <c r="N169" s="606"/>
      <c r="O169" s="109"/>
      <c r="P169" s="94"/>
    </row>
    <row r="170" spans="1:16" ht="28.5" customHeight="1" x14ac:dyDescent="0.25">
      <c r="A170" s="661"/>
      <c r="B170" s="120" t="s">
        <v>144</v>
      </c>
      <c r="C170" s="650" t="s">
        <v>73</v>
      </c>
      <c r="D170" s="602"/>
      <c r="E170" s="602"/>
      <c r="F170" s="602"/>
      <c r="G170" s="602"/>
      <c r="H170" s="602"/>
      <c r="I170" s="602"/>
      <c r="J170" s="602"/>
      <c r="K170" s="602"/>
      <c r="L170" s="602"/>
      <c r="M170" s="602"/>
      <c r="N170" s="603"/>
      <c r="O170" s="111"/>
      <c r="P170" s="94"/>
    </row>
    <row r="171" spans="1:16" ht="15" customHeight="1" x14ac:dyDescent="0.25">
      <c r="A171" s="646">
        <f>A167+1</f>
        <v>9</v>
      </c>
      <c r="B171" s="115"/>
      <c r="C171" s="116" t="s">
        <v>48</v>
      </c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46"/>
      <c r="P171" s="94"/>
    </row>
    <row r="172" spans="1:16" ht="15" customHeight="1" x14ac:dyDescent="0.25">
      <c r="A172" s="647"/>
      <c r="B172" s="112" t="s">
        <v>139</v>
      </c>
      <c r="C172" s="598" t="s">
        <v>49</v>
      </c>
      <c r="D172" s="599"/>
      <c r="E172" s="599"/>
      <c r="F172" s="599"/>
      <c r="G172" s="599"/>
      <c r="H172" s="599"/>
      <c r="I172" s="599"/>
      <c r="J172" s="599"/>
      <c r="K172" s="599"/>
      <c r="L172" s="599"/>
      <c r="M172" s="599"/>
      <c r="N172" s="600"/>
      <c r="O172" s="107"/>
      <c r="P172" s="94"/>
    </row>
    <row r="173" spans="1:16" ht="15" customHeight="1" x14ac:dyDescent="0.25">
      <c r="A173" s="647"/>
      <c r="B173" s="112" t="s">
        <v>140</v>
      </c>
      <c r="C173" s="611" t="s">
        <v>795</v>
      </c>
      <c r="D173" s="605"/>
      <c r="E173" s="605"/>
      <c r="F173" s="605"/>
      <c r="G173" s="605"/>
      <c r="H173" s="605"/>
      <c r="I173" s="605"/>
      <c r="J173" s="605"/>
      <c r="K173" s="605"/>
      <c r="L173" s="605"/>
      <c r="M173" s="605"/>
      <c r="N173" s="606"/>
      <c r="O173" s="109"/>
      <c r="P173" s="94"/>
    </row>
    <row r="174" spans="1:16" ht="15" customHeight="1" x14ac:dyDescent="0.25">
      <c r="A174" s="648"/>
      <c r="B174" s="114" t="s">
        <v>141</v>
      </c>
      <c r="C174" s="650" t="s">
        <v>50</v>
      </c>
      <c r="D174" s="602"/>
      <c r="E174" s="602"/>
      <c r="F174" s="602"/>
      <c r="G174" s="602"/>
      <c r="H174" s="602"/>
      <c r="I174" s="602"/>
      <c r="J174" s="602"/>
      <c r="K174" s="602"/>
      <c r="L174" s="602"/>
      <c r="M174" s="602"/>
      <c r="N174" s="603"/>
      <c r="O174" s="111"/>
      <c r="P174" s="94"/>
    </row>
    <row r="175" spans="1:16" ht="15" customHeight="1" x14ac:dyDescent="0.25">
      <c r="A175" s="646">
        <f>A171+1</f>
        <v>10</v>
      </c>
      <c r="B175" s="115"/>
      <c r="C175" s="116" t="s">
        <v>51</v>
      </c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46"/>
      <c r="P175" s="94"/>
    </row>
    <row r="176" spans="1:16" ht="15" customHeight="1" x14ac:dyDescent="0.25">
      <c r="A176" s="647"/>
      <c r="B176" s="112" t="s">
        <v>172</v>
      </c>
      <c r="C176" s="598" t="s">
        <v>52</v>
      </c>
      <c r="D176" s="599"/>
      <c r="E176" s="599"/>
      <c r="F176" s="599"/>
      <c r="G176" s="599"/>
      <c r="H176" s="599"/>
      <c r="I176" s="599"/>
      <c r="J176" s="599"/>
      <c r="K176" s="599"/>
      <c r="L176" s="599"/>
      <c r="M176" s="599"/>
      <c r="N176" s="600"/>
      <c r="O176" s="107"/>
      <c r="P176" s="94"/>
    </row>
    <row r="177" spans="1:16" ht="15" customHeight="1" x14ac:dyDescent="0.25">
      <c r="A177" s="647"/>
      <c r="B177" s="112" t="s">
        <v>173</v>
      </c>
      <c r="C177" s="611" t="s">
        <v>53</v>
      </c>
      <c r="D177" s="605"/>
      <c r="E177" s="605"/>
      <c r="F177" s="605"/>
      <c r="G177" s="605"/>
      <c r="H177" s="605"/>
      <c r="I177" s="605"/>
      <c r="J177" s="605"/>
      <c r="K177" s="605"/>
      <c r="L177" s="605"/>
      <c r="M177" s="605"/>
      <c r="N177" s="606"/>
      <c r="O177" s="109"/>
      <c r="P177" s="94"/>
    </row>
    <row r="178" spans="1:16" ht="15" customHeight="1" x14ac:dyDescent="0.25">
      <c r="A178" s="648"/>
      <c r="B178" s="114" t="s">
        <v>174</v>
      </c>
      <c r="C178" s="650" t="s">
        <v>54</v>
      </c>
      <c r="D178" s="602"/>
      <c r="E178" s="602"/>
      <c r="F178" s="602"/>
      <c r="G178" s="602"/>
      <c r="H178" s="602"/>
      <c r="I178" s="602"/>
      <c r="J178" s="602"/>
      <c r="K178" s="602"/>
      <c r="L178" s="602"/>
      <c r="M178" s="602"/>
      <c r="N178" s="603"/>
      <c r="O178" s="111"/>
      <c r="P178" s="94"/>
    </row>
    <row r="179" spans="1:16" ht="15" customHeight="1" x14ac:dyDescent="0.25">
      <c r="A179" s="646">
        <f>A175+1</f>
        <v>11</v>
      </c>
      <c r="B179" s="115"/>
      <c r="C179" s="116" t="s">
        <v>713</v>
      </c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46"/>
      <c r="P179" s="94"/>
    </row>
    <row r="180" spans="1:16" ht="15" customHeight="1" x14ac:dyDescent="0.25">
      <c r="A180" s="647"/>
      <c r="B180" s="112" t="s">
        <v>175</v>
      </c>
      <c r="C180" s="598" t="s">
        <v>714</v>
      </c>
      <c r="D180" s="599"/>
      <c r="E180" s="599"/>
      <c r="F180" s="599"/>
      <c r="G180" s="599"/>
      <c r="H180" s="599"/>
      <c r="I180" s="599"/>
      <c r="J180" s="599"/>
      <c r="K180" s="599"/>
      <c r="L180" s="599"/>
      <c r="M180" s="599"/>
      <c r="N180" s="600"/>
      <c r="O180" s="107"/>
      <c r="P180" s="94"/>
    </row>
    <row r="181" spans="1:16" ht="15" customHeight="1" x14ac:dyDescent="0.25">
      <c r="A181" s="647"/>
      <c r="B181" s="112" t="s">
        <v>176</v>
      </c>
      <c r="C181" s="611" t="s">
        <v>715</v>
      </c>
      <c r="D181" s="605"/>
      <c r="E181" s="605"/>
      <c r="F181" s="605"/>
      <c r="G181" s="605"/>
      <c r="H181" s="605"/>
      <c r="I181" s="605"/>
      <c r="J181" s="605"/>
      <c r="K181" s="605"/>
      <c r="L181" s="605"/>
      <c r="M181" s="605"/>
      <c r="N181" s="606"/>
      <c r="O181" s="109"/>
      <c r="P181" s="94"/>
    </row>
    <row r="182" spans="1:16" ht="15" customHeight="1" x14ac:dyDescent="0.25">
      <c r="A182" s="648"/>
      <c r="B182" s="114" t="s">
        <v>177</v>
      </c>
      <c r="C182" s="650" t="s">
        <v>716</v>
      </c>
      <c r="D182" s="602"/>
      <c r="E182" s="602"/>
      <c r="F182" s="602"/>
      <c r="G182" s="602"/>
      <c r="H182" s="602"/>
      <c r="I182" s="602"/>
      <c r="J182" s="602"/>
      <c r="K182" s="602"/>
      <c r="L182" s="602"/>
      <c r="M182" s="602"/>
      <c r="N182" s="603"/>
      <c r="O182" s="111"/>
      <c r="P182" s="94"/>
    </row>
    <row r="183" spans="1:16" x14ac:dyDescent="0.25">
      <c r="A183" s="646">
        <f>A179+1</f>
        <v>12</v>
      </c>
      <c r="B183" s="115"/>
      <c r="C183" s="116" t="s">
        <v>55</v>
      </c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46"/>
      <c r="P183" s="94"/>
    </row>
    <row r="184" spans="1:16" ht="15" customHeight="1" x14ac:dyDescent="0.25">
      <c r="A184" s="647"/>
      <c r="B184" s="112" t="s">
        <v>178</v>
      </c>
      <c r="C184" s="598" t="s">
        <v>56</v>
      </c>
      <c r="D184" s="599"/>
      <c r="E184" s="599"/>
      <c r="F184" s="599"/>
      <c r="G184" s="599"/>
      <c r="H184" s="599"/>
      <c r="I184" s="599"/>
      <c r="J184" s="599"/>
      <c r="K184" s="599"/>
      <c r="L184" s="599"/>
      <c r="M184" s="599"/>
      <c r="N184" s="600"/>
      <c r="O184" s="107"/>
      <c r="P184" s="94"/>
    </row>
    <row r="185" spans="1:16" ht="15" customHeight="1" x14ac:dyDescent="0.25">
      <c r="A185" s="647"/>
      <c r="B185" s="112" t="s">
        <v>179</v>
      </c>
      <c r="C185" s="611" t="s">
        <v>57</v>
      </c>
      <c r="D185" s="605"/>
      <c r="E185" s="605"/>
      <c r="F185" s="605"/>
      <c r="G185" s="605"/>
      <c r="H185" s="605"/>
      <c r="I185" s="605"/>
      <c r="J185" s="605"/>
      <c r="K185" s="605"/>
      <c r="L185" s="605"/>
      <c r="M185" s="605"/>
      <c r="N185" s="606"/>
      <c r="O185" s="109"/>
      <c r="P185" s="94"/>
    </row>
    <row r="186" spans="1:16" ht="15" customHeight="1" x14ac:dyDescent="0.25">
      <c r="A186" s="648"/>
      <c r="B186" s="114" t="s">
        <v>180</v>
      </c>
      <c r="C186" s="650" t="s">
        <v>58</v>
      </c>
      <c r="D186" s="602"/>
      <c r="E186" s="602"/>
      <c r="F186" s="602"/>
      <c r="G186" s="602"/>
      <c r="H186" s="602"/>
      <c r="I186" s="602"/>
      <c r="J186" s="602"/>
      <c r="K186" s="602"/>
      <c r="L186" s="602"/>
      <c r="M186" s="602"/>
      <c r="N186" s="603"/>
      <c r="O186" s="111"/>
      <c r="P186" s="94"/>
    </row>
    <row r="187" spans="1:16" ht="15" customHeight="1" x14ac:dyDescent="0.25">
      <c r="A187" s="646">
        <f>A183+1</f>
        <v>13</v>
      </c>
      <c r="B187" s="115"/>
      <c r="C187" s="116" t="s">
        <v>59</v>
      </c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46"/>
      <c r="P187" s="95"/>
    </row>
    <row r="188" spans="1:16" ht="15" customHeight="1" x14ac:dyDescent="0.25">
      <c r="A188" s="647"/>
      <c r="B188" s="112" t="s">
        <v>181</v>
      </c>
      <c r="C188" s="598" t="s">
        <v>60</v>
      </c>
      <c r="D188" s="599"/>
      <c r="E188" s="599"/>
      <c r="F188" s="599"/>
      <c r="G188" s="599"/>
      <c r="H188" s="599"/>
      <c r="I188" s="599"/>
      <c r="J188" s="599"/>
      <c r="K188" s="599"/>
      <c r="L188" s="599"/>
      <c r="M188" s="599"/>
      <c r="N188" s="600"/>
      <c r="O188" s="107"/>
      <c r="P188" s="95"/>
    </row>
    <row r="189" spans="1:16" ht="15" customHeight="1" x14ac:dyDescent="0.25">
      <c r="A189" s="647"/>
      <c r="B189" s="112" t="s">
        <v>182</v>
      </c>
      <c r="C189" s="611" t="s">
        <v>61</v>
      </c>
      <c r="D189" s="605"/>
      <c r="E189" s="605"/>
      <c r="F189" s="605"/>
      <c r="G189" s="605"/>
      <c r="H189" s="605"/>
      <c r="I189" s="605"/>
      <c r="J189" s="605"/>
      <c r="K189" s="605"/>
      <c r="L189" s="605"/>
      <c r="M189" s="605"/>
      <c r="N189" s="606"/>
      <c r="O189" s="109"/>
      <c r="P189" s="95"/>
    </row>
    <row r="190" spans="1:16" ht="15.75" customHeight="1" thickBot="1" x14ac:dyDescent="0.3">
      <c r="A190" s="649"/>
      <c r="B190" s="122" t="s">
        <v>183</v>
      </c>
      <c r="C190" s="641" t="s">
        <v>62</v>
      </c>
      <c r="D190" s="642"/>
      <c r="E190" s="642"/>
      <c r="F190" s="642"/>
      <c r="G190" s="642"/>
      <c r="H190" s="642"/>
      <c r="I190" s="642"/>
      <c r="J190" s="642"/>
      <c r="K190" s="642"/>
      <c r="L190" s="642"/>
      <c r="M190" s="642"/>
      <c r="N190" s="643"/>
      <c r="O190" s="123"/>
      <c r="P190" s="95"/>
    </row>
    <row r="191" spans="1:16" ht="9" customHeight="1" thickBot="1" x14ac:dyDescent="0.3">
      <c r="A191" s="644"/>
      <c r="B191" s="645"/>
      <c r="C191" s="645"/>
      <c r="D191" s="645"/>
      <c r="E191" s="645"/>
      <c r="F191" s="645"/>
      <c r="G191" s="645"/>
      <c r="H191" s="645"/>
      <c r="I191" s="645"/>
      <c r="J191" s="645"/>
      <c r="K191" s="645"/>
      <c r="L191" s="645"/>
      <c r="M191" s="645"/>
      <c r="N191" s="645"/>
      <c r="O191" s="645"/>
      <c r="P191" s="124"/>
    </row>
    <row r="192" spans="1:16" ht="15.75" x14ac:dyDescent="0.25">
      <c r="A192" s="64"/>
      <c r="B192" s="64"/>
      <c r="C192" s="125" t="s">
        <v>730</v>
      </c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7"/>
    </row>
    <row r="193" spans="1:16" s="129" customFormat="1" ht="27" customHeight="1" x14ac:dyDescent="0.25">
      <c r="A193" s="128"/>
      <c r="B193" s="652" t="str">
        <f>Паспорт!A39</f>
        <v xml:space="preserve"> </v>
      </c>
      <c r="C193" s="653"/>
      <c r="D193" s="653"/>
      <c r="E193" s="128"/>
      <c r="F193" s="654" t="s">
        <v>135</v>
      </c>
      <c r="G193" s="654"/>
      <c r="H193" s="654"/>
      <c r="I193" s="128"/>
      <c r="J193" s="655" t="str">
        <f>Паспорт!G39</f>
        <v xml:space="preserve"> </v>
      </c>
      <c r="K193" s="656"/>
      <c r="L193" s="656"/>
      <c r="M193" s="656"/>
      <c r="N193" s="128"/>
      <c r="O193" s="128"/>
      <c r="P193" s="128"/>
    </row>
    <row r="194" spans="1:16" s="129" customFormat="1" ht="30" customHeight="1" x14ac:dyDescent="0.25">
      <c r="A194" s="130"/>
      <c r="B194" s="657" t="s">
        <v>88</v>
      </c>
      <c r="C194" s="657"/>
      <c r="D194" s="657"/>
      <c r="E194" s="130"/>
      <c r="F194" s="658" t="s">
        <v>13</v>
      </c>
      <c r="G194" s="658"/>
      <c r="H194" s="658"/>
      <c r="I194" s="130"/>
      <c r="J194" s="658" t="s">
        <v>14</v>
      </c>
      <c r="K194" s="658"/>
      <c r="L194" s="658"/>
      <c r="M194" s="131"/>
      <c r="N194" s="128"/>
      <c r="O194" s="128"/>
      <c r="P194" s="128"/>
    </row>
    <row r="195" spans="1:16" s="129" customFormat="1" ht="15.75" customHeight="1" x14ac:dyDescent="0.25">
      <c r="A195" s="128"/>
      <c r="B195" s="640" t="s">
        <v>87</v>
      </c>
      <c r="C195" s="405"/>
      <c r="D195" s="132"/>
      <c r="E195" s="132"/>
      <c r="F195" s="128"/>
      <c r="G195" s="128"/>
      <c r="H195" s="128"/>
      <c r="I195" s="128"/>
      <c r="J195" s="128"/>
      <c r="K195" s="132"/>
      <c r="L195" s="132"/>
      <c r="M195" s="128"/>
      <c r="N195" s="128"/>
      <c r="O195" s="128"/>
      <c r="P195" s="128"/>
    </row>
    <row r="196" spans="1:16" s="129" customFormat="1" ht="15.75" customHeight="1" x14ac:dyDescent="0.25">
      <c r="A196" s="130"/>
      <c r="B196" s="651"/>
      <c r="C196" s="651"/>
      <c r="D196" s="130"/>
      <c r="E196" s="130"/>
      <c r="F196" s="130"/>
      <c r="G196" s="130"/>
      <c r="H196" s="130"/>
      <c r="I196" s="143"/>
      <c r="J196" s="144"/>
      <c r="K196" s="143"/>
      <c r="L196" s="143"/>
      <c r="M196" s="143" t="s">
        <v>227</v>
      </c>
      <c r="N196" s="133"/>
      <c r="O196" s="133"/>
      <c r="P196" s="134"/>
    </row>
    <row r="197" spans="1:16" ht="34.5" customHeight="1" x14ac:dyDescent="0.25">
      <c r="A197" s="404"/>
      <c r="B197" s="404"/>
      <c r="C197" s="404"/>
      <c r="D197" s="404"/>
      <c r="E197" s="404"/>
      <c r="F197" s="404"/>
      <c r="G197" s="404"/>
      <c r="H197" s="404"/>
      <c r="I197" s="404"/>
      <c r="J197" s="404"/>
      <c r="K197" s="404"/>
      <c r="L197" s="404"/>
      <c r="M197" s="404"/>
      <c r="N197" s="404"/>
      <c r="O197" s="404"/>
    </row>
    <row r="198" spans="1:16" x14ac:dyDescent="0.25">
      <c r="A198" s="209"/>
      <c r="B198" s="209"/>
      <c r="C198" s="209"/>
      <c r="D198" s="209"/>
      <c r="E198" s="209"/>
      <c r="F198" s="209"/>
      <c r="G198" s="209"/>
      <c r="H198" s="209"/>
      <c r="I198" s="209"/>
      <c r="J198" s="209"/>
      <c r="K198" s="35"/>
      <c r="L198" s="128"/>
      <c r="M198" s="128"/>
      <c r="N198" s="128"/>
      <c r="O198" s="128"/>
      <c r="P198" s="128"/>
    </row>
    <row r="199" spans="1:16" ht="15" customHeight="1" x14ac:dyDescent="0.25">
      <c r="A199" s="361"/>
      <c r="B199" s="361"/>
      <c r="C199" s="361"/>
      <c r="D199" s="361"/>
      <c r="E199" s="361"/>
      <c r="F199" s="361"/>
      <c r="G199" s="362"/>
      <c r="H199" s="362"/>
      <c r="I199" s="362"/>
      <c r="J199" s="362"/>
      <c r="K199" s="362"/>
      <c r="L199" s="128"/>
      <c r="M199" s="128"/>
      <c r="N199" s="128"/>
      <c r="O199" s="128"/>
      <c r="P199" s="128"/>
    </row>
    <row r="200" spans="1:16" x14ac:dyDescent="0.25">
      <c r="A200" s="209"/>
      <c r="B200" s="209"/>
      <c r="C200" s="361"/>
      <c r="D200" s="361"/>
      <c r="E200" s="361"/>
      <c r="F200" s="361"/>
      <c r="G200" s="209"/>
      <c r="H200" s="361"/>
      <c r="I200" s="361"/>
      <c r="J200" s="361"/>
      <c r="K200" s="35"/>
      <c r="L200" s="128"/>
      <c r="M200" s="128"/>
      <c r="N200" s="128"/>
      <c r="O200" s="128"/>
      <c r="P200" s="128"/>
    </row>
  </sheetData>
  <sheetProtection algorithmName="SHA-512" hashValue="aZ8OC04mLCbAaWqQdF788i4LMpSpoRvX/1VtGSv10Zp5v9cqwAeicWe6Xdgo1gwaWodcnUT/UYRokogUr2sr4Q==" saltValue="vGEyNb3MhrJAD7athWrtNQ==" spinCount="100000" sheet="1" formatCells="0" formatColumns="0" insertRows="0" selectLockedCells="1"/>
  <dataConsolidate link="1"/>
  <mergeCells count="305">
    <mergeCell ref="N66:O66"/>
    <mergeCell ref="O94:O96"/>
    <mergeCell ref="O97:O99"/>
    <mergeCell ref="O100:O102"/>
    <mergeCell ref="J79:K79"/>
    <mergeCell ref="J80:K80"/>
    <mergeCell ref="J74:O74"/>
    <mergeCell ref="N80:O80"/>
    <mergeCell ref="O103:O105"/>
    <mergeCell ref="F94:N96"/>
    <mergeCell ref="F103:N105"/>
    <mergeCell ref="F109:N109"/>
    <mergeCell ref="F110:N110"/>
    <mergeCell ref="F113:N113"/>
    <mergeCell ref="O81:P81"/>
    <mergeCell ref="F44:I44"/>
    <mergeCell ref="F45:I45"/>
    <mergeCell ref="J43:K43"/>
    <mergeCell ref="J44:K44"/>
    <mergeCell ref="F111:N111"/>
    <mergeCell ref="J66:K66"/>
    <mergeCell ref="F100:N102"/>
    <mergeCell ref="O56:P56"/>
    <mergeCell ref="N53:O53"/>
    <mergeCell ref="N54:O54"/>
    <mergeCell ref="F60:I60"/>
    <mergeCell ref="F64:I64"/>
    <mergeCell ref="J64:O64"/>
    <mergeCell ref="F73:I73"/>
    <mergeCell ref="J73:O73"/>
    <mergeCell ref="F77:I77"/>
    <mergeCell ref="J77:O77"/>
    <mergeCell ref="J65:O65"/>
    <mergeCell ref="J63:O63"/>
    <mergeCell ref="O69:P69"/>
    <mergeCell ref="A69:D81"/>
    <mergeCell ref="F70:I70"/>
    <mergeCell ref="F72:I72"/>
    <mergeCell ref="F74:I74"/>
    <mergeCell ref="F76:I76"/>
    <mergeCell ref="F78:I78"/>
    <mergeCell ref="F79:I80"/>
    <mergeCell ref="F75:O75"/>
    <mergeCell ref="A35:D48"/>
    <mergeCell ref="A56:D68"/>
    <mergeCell ref="F59:I59"/>
    <mergeCell ref="F65:I65"/>
    <mergeCell ref="F66:I67"/>
    <mergeCell ref="F61:I61"/>
    <mergeCell ref="F63:I63"/>
    <mergeCell ref="A49:D55"/>
    <mergeCell ref="F51:I51"/>
    <mergeCell ref="F52:I52"/>
    <mergeCell ref="N67:O67"/>
    <mergeCell ref="F41:I41"/>
    <mergeCell ref="J57:O57"/>
    <mergeCell ref="F57:I57"/>
    <mergeCell ref="F58:O58"/>
    <mergeCell ref="J67:K67"/>
    <mergeCell ref="N8:O8"/>
    <mergeCell ref="N9:O9"/>
    <mergeCell ref="N10:O10"/>
    <mergeCell ref="J61:O61"/>
    <mergeCell ref="J59:O59"/>
    <mergeCell ref="J8:K8"/>
    <mergeCell ref="J9:K9"/>
    <mergeCell ref="L8:M8"/>
    <mergeCell ref="L10:M10"/>
    <mergeCell ref="L9:M9"/>
    <mergeCell ref="J45:K45"/>
    <mergeCell ref="L11:M11"/>
    <mergeCell ref="J60:O60"/>
    <mergeCell ref="L12:M12"/>
    <mergeCell ref="L13:M13"/>
    <mergeCell ref="F28:O28"/>
    <mergeCell ref="F29:G29"/>
    <mergeCell ref="H29:J29"/>
    <mergeCell ref="K29:L29"/>
    <mergeCell ref="L22:M22"/>
    <mergeCell ref="J21:K21"/>
    <mergeCell ref="L21:M21"/>
    <mergeCell ref="N21:O21"/>
    <mergeCell ref="G22:I22"/>
    <mergeCell ref="F62:O62"/>
    <mergeCell ref="F36:I36"/>
    <mergeCell ref="F37:I37"/>
    <mergeCell ref="F38:I38"/>
    <mergeCell ref="F33:G33"/>
    <mergeCell ref="H33:J33"/>
    <mergeCell ref="K33:L33"/>
    <mergeCell ref="F39:I39"/>
    <mergeCell ref="F40:I40"/>
    <mergeCell ref="J39:K39"/>
    <mergeCell ref="J40:K40"/>
    <mergeCell ref="F43:I43"/>
    <mergeCell ref="J1:P1"/>
    <mergeCell ref="A2:P2"/>
    <mergeCell ref="A3:P3"/>
    <mergeCell ref="A5:D5"/>
    <mergeCell ref="E5:K5"/>
    <mergeCell ref="J10:K10"/>
    <mergeCell ref="A25:D34"/>
    <mergeCell ref="N79:O79"/>
    <mergeCell ref="F71:O71"/>
    <mergeCell ref="J70:O70"/>
    <mergeCell ref="J72:O72"/>
    <mergeCell ref="J76:O76"/>
    <mergeCell ref="J78:O78"/>
    <mergeCell ref="J11:K11"/>
    <mergeCell ref="N11:O11"/>
    <mergeCell ref="A7:D15"/>
    <mergeCell ref="G8:I8"/>
    <mergeCell ref="G9:I9"/>
    <mergeCell ref="G10:I10"/>
    <mergeCell ref="G11:I11"/>
    <mergeCell ref="G12:I12"/>
    <mergeCell ref="F53:I53"/>
    <mergeCell ref="F54:I54"/>
    <mergeCell ref="J13:K13"/>
    <mergeCell ref="P4:P5"/>
    <mergeCell ref="J52:M52"/>
    <mergeCell ref="J53:M53"/>
    <mergeCell ref="J54:M54"/>
    <mergeCell ref="N50:O50"/>
    <mergeCell ref="N51:O51"/>
    <mergeCell ref="N52:O52"/>
    <mergeCell ref="H26:J26"/>
    <mergeCell ref="F27:G27"/>
    <mergeCell ref="F26:G26"/>
    <mergeCell ref="H27:J27"/>
    <mergeCell ref="J50:M50"/>
    <mergeCell ref="J51:M51"/>
    <mergeCell ref="N12:O12"/>
    <mergeCell ref="F14:I14"/>
    <mergeCell ref="F50:I50"/>
    <mergeCell ref="F46:I46"/>
    <mergeCell ref="O7:P7"/>
    <mergeCell ref="O34:P34"/>
    <mergeCell ref="O25:P25"/>
    <mergeCell ref="O35:P35"/>
    <mergeCell ref="M33:O33"/>
    <mergeCell ref="M29:O29"/>
    <mergeCell ref="F30:G30"/>
    <mergeCell ref="F112:N112"/>
    <mergeCell ref="F84:H84"/>
    <mergeCell ref="J83:O83"/>
    <mergeCell ref="O125:O127"/>
    <mergeCell ref="A91:D132"/>
    <mergeCell ref="F119:N121"/>
    <mergeCell ref="A6:D6"/>
    <mergeCell ref="E6:K6"/>
    <mergeCell ref="H30:J30"/>
    <mergeCell ref="K30:L30"/>
    <mergeCell ref="M30:O30"/>
    <mergeCell ref="F31:O31"/>
    <mergeCell ref="F32:G32"/>
    <mergeCell ref="H32:J32"/>
    <mergeCell ref="K32:L32"/>
    <mergeCell ref="M32:O32"/>
    <mergeCell ref="J12:K12"/>
    <mergeCell ref="J14:K14"/>
    <mergeCell ref="K27:L27"/>
    <mergeCell ref="K26:L26"/>
    <mergeCell ref="N13:O13"/>
    <mergeCell ref="G13:I13"/>
    <mergeCell ref="N5:O6"/>
    <mergeCell ref="L5:M6"/>
    <mergeCell ref="C154:N154"/>
    <mergeCell ref="C155:N155"/>
    <mergeCell ref="C180:N180"/>
    <mergeCell ref="C157:N157"/>
    <mergeCell ref="C156:N156"/>
    <mergeCell ref="C152:N152"/>
    <mergeCell ref="C151:N151"/>
    <mergeCell ref="A134:O134"/>
    <mergeCell ref="F97:N99"/>
    <mergeCell ref="F128:O128"/>
    <mergeCell ref="O106:O118"/>
    <mergeCell ref="F129:N129"/>
    <mergeCell ref="F130:N130"/>
    <mergeCell ref="F131:N131"/>
    <mergeCell ref="O119:O121"/>
    <mergeCell ref="F122:N124"/>
    <mergeCell ref="O122:O124"/>
    <mergeCell ref="F125:N127"/>
    <mergeCell ref="F114:N114"/>
    <mergeCell ref="F115:N115"/>
    <mergeCell ref="F116:N116"/>
    <mergeCell ref="F117:N117"/>
    <mergeCell ref="F118:N118"/>
    <mergeCell ref="F106:N108"/>
    <mergeCell ref="A179:A182"/>
    <mergeCell ref="A175:A178"/>
    <mergeCell ref="A171:A174"/>
    <mergeCell ref="C172:N172"/>
    <mergeCell ref="C173:N173"/>
    <mergeCell ref="C174:N174"/>
    <mergeCell ref="C176:N176"/>
    <mergeCell ref="C177:N177"/>
    <mergeCell ref="C178:N178"/>
    <mergeCell ref="C163:N163"/>
    <mergeCell ref="C164:N164"/>
    <mergeCell ref="C165:N165"/>
    <mergeCell ref="C168:N168"/>
    <mergeCell ref="A167:A170"/>
    <mergeCell ref="A139:A141"/>
    <mergeCell ref="A158:A161"/>
    <mergeCell ref="A153:A157"/>
    <mergeCell ref="A148:A152"/>
    <mergeCell ref="C169:N169"/>
    <mergeCell ref="C170:N170"/>
    <mergeCell ref="C159:N159"/>
    <mergeCell ref="C160:N160"/>
    <mergeCell ref="C149:N149"/>
    <mergeCell ref="C147:N147"/>
    <mergeCell ref="C146:N146"/>
    <mergeCell ref="C145:N145"/>
    <mergeCell ref="C161:N161"/>
    <mergeCell ref="A162:A166"/>
    <mergeCell ref="C166:N166"/>
    <mergeCell ref="A142:A147"/>
    <mergeCell ref="C144:N144"/>
    <mergeCell ref="C143:N143"/>
    <mergeCell ref="C141:N141"/>
    <mergeCell ref="C200:F200"/>
    <mergeCell ref="H200:J200"/>
    <mergeCell ref="A197:O197"/>
    <mergeCell ref="C181:N181"/>
    <mergeCell ref="B195:C195"/>
    <mergeCell ref="C188:N188"/>
    <mergeCell ref="C189:N189"/>
    <mergeCell ref="C190:N190"/>
    <mergeCell ref="A191:O191"/>
    <mergeCell ref="A183:A186"/>
    <mergeCell ref="A187:A190"/>
    <mergeCell ref="C184:N184"/>
    <mergeCell ref="C185:N185"/>
    <mergeCell ref="C186:N186"/>
    <mergeCell ref="B196:C196"/>
    <mergeCell ref="B193:D193"/>
    <mergeCell ref="F193:H193"/>
    <mergeCell ref="J193:M193"/>
    <mergeCell ref="B194:D194"/>
    <mergeCell ref="F194:H194"/>
    <mergeCell ref="J194:L194"/>
    <mergeCell ref="A199:F199"/>
    <mergeCell ref="G199:K199"/>
    <mergeCell ref="C182:N182"/>
    <mergeCell ref="C140:N140"/>
    <mergeCell ref="C138:N138"/>
    <mergeCell ref="C137:N137"/>
    <mergeCell ref="C136:N136"/>
    <mergeCell ref="F42:I42"/>
    <mergeCell ref="C150:N150"/>
    <mergeCell ref="F88:H88"/>
    <mergeCell ref="L92:N92"/>
    <mergeCell ref="J89:O89"/>
    <mergeCell ref="A82:D90"/>
    <mergeCell ref="F89:H89"/>
    <mergeCell ref="J88:O88"/>
    <mergeCell ref="J87:O87"/>
    <mergeCell ref="J86:O86"/>
    <mergeCell ref="J85:O85"/>
    <mergeCell ref="F85:H85"/>
    <mergeCell ref="F86:H86"/>
    <mergeCell ref="O82:P82"/>
    <mergeCell ref="F87:H87"/>
    <mergeCell ref="J84:O84"/>
    <mergeCell ref="F83:H83"/>
    <mergeCell ref="A135:A138"/>
    <mergeCell ref="O132:P132"/>
    <mergeCell ref="O92:P92"/>
    <mergeCell ref="Q46:Q47"/>
    <mergeCell ref="J47:K47"/>
    <mergeCell ref="J36:K36"/>
    <mergeCell ref="J37:K37"/>
    <mergeCell ref="J38:K38"/>
    <mergeCell ref="J41:K41"/>
    <mergeCell ref="J42:K42"/>
    <mergeCell ref="J46:K46"/>
    <mergeCell ref="M26:O26"/>
    <mergeCell ref="M27:O27"/>
    <mergeCell ref="A16:D24"/>
    <mergeCell ref="G17:I17"/>
    <mergeCell ref="J17:K17"/>
    <mergeCell ref="L17:M17"/>
    <mergeCell ref="N17:O17"/>
    <mergeCell ref="G18:I18"/>
    <mergeCell ref="J18:K18"/>
    <mergeCell ref="L18:M18"/>
    <mergeCell ref="N22:O22"/>
    <mergeCell ref="N18:O18"/>
    <mergeCell ref="G19:I19"/>
    <mergeCell ref="J19:K19"/>
    <mergeCell ref="L19:M19"/>
    <mergeCell ref="N19:O19"/>
    <mergeCell ref="G20:I20"/>
    <mergeCell ref="J20:K20"/>
    <mergeCell ref="L20:M20"/>
    <mergeCell ref="N20:O20"/>
    <mergeCell ref="F23:I23"/>
    <mergeCell ref="J23:K23"/>
    <mergeCell ref="O24:P24"/>
    <mergeCell ref="G21:I21"/>
    <mergeCell ref="J22:K22"/>
  </mergeCells>
  <conditionalFormatting sqref="O119:O127 F27:M27 E5:K6 N5 J63:J65 J84:J89 J80 N80 J67 N67 J59:J61 J72:J74 J76:J78 O129:O131 J37:J46 N37:N41 M42:N42 G10:O10 G9:N13 L37:L46 N43:N46 M46">
    <cfRule type="containsText" dxfId="38" priority="42" operator="containsText" text="&lt;">
      <formula>NOT(ISERROR(SEARCH("&lt;",E5)))</formula>
    </cfRule>
  </conditionalFormatting>
  <conditionalFormatting sqref="J14:K14">
    <cfRule type="cellIs" dxfId="37" priority="39" operator="equal">
      <formula>0</formula>
    </cfRule>
  </conditionalFormatting>
  <conditionalFormatting sqref="E5:K5">
    <cfRule type="cellIs" dxfId="36" priority="38" operator="equal">
      <formula>0</formula>
    </cfRule>
  </conditionalFormatting>
  <conditionalFormatting sqref="O188:O190 I196:M196 O184:O186 O180:O182 O176:O178 O172:O174 O168:O170 O163:O166 O159:O161 O154:O157 O149:O152 O143:O147 O140:O141 O136:O138 J84:O89 J80:O80 J67:O67 J63:O63 F27:O27 E6:K6 N5 J59:O59 J65:O65 J64 J72:O74 J76:O78 O119:O127 O129:O131 J37:J46 J61:O61 J60 G9:O13 L37:O45 L46:N46">
    <cfRule type="notContainsBlanks" dxfId="35" priority="37">
      <formula>LEN(TRIM(E5))&gt;0</formula>
    </cfRule>
  </conditionalFormatting>
  <conditionalFormatting sqref="J51">
    <cfRule type="containsText" dxfId="34" priority="36" operator="containsText" text="&lt;">
      <formula>NOT(ISERROR(SEARCH("&lt;",J51)))</formula>
    </cfRule>
  </conditionalFormatting>
  <conditionalFormatting sqref="J51">
    <cfRule type="notContainsBlanks" dxfId="33" priority="35">
      <formula>LEN(TRIM(J51))&gt;0</formula>
    </cfRule>
  </conditionalFormatting>
  <conditionalFormatting sqref="J52">
    <cfRule type="containsText" dxfId="32" priority="26" operator="containsText" text="&lt;">
      <formula>NOT(ISERROR(SEARCH("&lt;",J52)))</formula>
    </cfRule>
  </conditionalFormatting>
  <conditionalFormatting sqref="J52">
    <cfRule type="notContainsBlanks" dxfId="31" priority="25">
      <formula>LEN(TRIM(J52))&gt;0</formula>
    </cfRule>
  </conditionalFormatting>
  <conditionalFormatting sqref="N51:N54">
    <cfRule type="notContainsBlanks" dxfId="30" priority="19">
      <formula>LEN(TRIM(N51))&gt;0</formula>
    </cfRule>
  </conditionalFormatting>
  <conditionalFormatting sqref="J53">
    <cfRule type="containsText" dxfId="29" priority="24" operator="containsText" text="&lt;">
      <formula>NOT(ISERROR(SEARCH("&lt;",J53)))</formula>
    </cfRule>
  </conditionalFormatting>
  <conditionalFormatting sqref="J53">
    <cfRule type="notContainsBlanks" dxfId="28" priority="23">
      <formula>LEN(TRIM(J53))&gt;0</formula>
    </cfRule>
  </conditionalFormatting>
  <conditionalFormatting sqref="J54">
    <cfRule type="containsText" dxfId="27" priority="22" operator="containsText" text="&lt;">
      <formula>NOT(ISERROR(SEARCH("&lt;",J54)))</formula>
    </cfRule>
  </conditionalFormatting>
  <conditionalFormatting sqref="J54">
    <cfRule type="notContainsBlanks" dxfId="26" priority="21">
      <formula>LEN(TRIM(J54))&gt;0</formula>
    </cfRule>
  </conditionalFormatting>
  <conditionalFormatting sqref="N51:N54">
    <cfRule type="containsText" dxfId="25" priority="20" operator="containsText" text="&lt;">
      <formula>NOT(ISERROR(SEARCH("&lt;",N51)))</formula>
    </cfRule>
  </conditionalFormatting>
  <conditionalFormatting sqref="G199:K199">
    <cfRule type="containsText" dxfId="24" priority="18" operator="containsText" text="_">
      <formula>NOT(ISERROR(SEARCH("_",G199)))</formula>
    </cfRule>
  </conditionalFormatting>
  <conditionalFormatting sqref="O94:O96">
    <cfRule type="containsText" dxfId="23" priority="17" operator="containsText" text="&lt;">
      <formula>NOT(ISERROR(SEARCH("&lt;",O94)))</formula>
    </cfRule>
  </conditionalFormatting>
  <conditionalFormatting sqref="O94:O96">
    <cfRule type="notContainsBlanks" dxfId="22" priority="16">
      <formula>LEN(TRIM(O94))&gt;0</formula>
    </cfRule>
  </conditionalFormatting>
  <conditionalFormatting sqref="O97:O99">
    <cfRule type="containsText" dxfId="21" priority="15" operator="containsText" text="&lt;">
      <formula>NOT(ISERROR(SEARCH("&lt;",O97)))</formula>
    </cfRule>
  </conditionalFormatting>
  <conditionalFormatting sqref="O97:O99">
    <cfRule type="notContainsBlanks" dxfId="20" priority="14">
      <formula>LEN(TRIM(O97))&gt;0</formula>
    </cfRule>
  </conditionalFormatting>
  <conditionalFormatting sqref="O100:O102">
    <cfRule type="containsText" dxfId="19" priority="13" operator="containsText" text="&lt;">
      <formula>NOT(ISERROR(SEARCH("&lt;",O100)))</formula>
    </cfRule>
  </conditionalFormatting>
  <conditionalFormatting sqref="O100:O102">
    <cfRule type="notContainsBlanks" dxfId="18" priority="12">
      <formula>LEN(TRIM(O100))&gt;0</formula>
    </cfRule>
  </conditionalFormatting>
  <conditionalFormatting sqref="O103:O105">
    <cfRule type="containsText" dxfId="17" priority="11" operator="containsText" text="&lt;">
      <formula>NOT(ISERROR(SEARCH("&lt;",O103)))</formula>
    </cfRule>
  </conditionalFormatting>
  <conditionalFormatting sqref="O103:O105">
    <cfRule type="notContainsBlanks" dxfId="16" priority="10">
      <formula>LEN(TRIM(O103))&gt;0</formula>
    </cfRule>
  </conditionalFormatting>
  <conditionalFormatting sqref="O106">
    <cfRule type="containsText" dxfId="15" priority="9" operator="containsText" text="&lt;">
      <formula>NOT(ISERROR(SEARCH("&lt;",O106)))</formula>
    </cfRule>
  </conditionalFormatting>
  <conditionalFormatting sqref="O106">
    <cfRule type="notContainsBlanks" dxfId="14" priority="8">
      <formula>LEN(TRIM(O106))&gt;0</formula>
    </cfRule>
  </conditionalFormatting>
  <conditionalFormatting sqref="G19:O19 G18:N18 G20:N22">
    <cfRule type="containsText" dxfId="13" priority="7" operator="containsText" text="&lt;">
      <formula>NOT(ISERROR(SEARCH("&lt;",G18)))</formula>
    </cfRule>
  </conditionalFormatting>
  <conditionalFormatting sqref="J23:K23">
    <cfRule type="cellIs" dxfId="12" priority="6" operator="equal">
      <formula>0</formula>
    </cfRule>
  </conditionalFormatting>
  <conditionalFormatting sqref="G18:O22">
    <cfRule type="notContainsBlanks" dxfId="11" priority="5">
      <formula>LEN(TRIM(G18))&gt;0</formula>
    </cfRule>
  </conditionalFormatting>
  <conditionalFormatting sqref="F30:M30">
    <cfRule type="containsText" dxfId="10" priority="4" operator="containsText" text="&lt;">
      <formula>NOT(ISERROR(SEARCH("&lt;",F30)))</formula>
    </cfRule>
  </conditionalFormatting>
  <conditionalFormatting sqref="F30:O30">
    <cfRule type="notContainsBlanks" dxfId="9" priority="3">
      <formula>LEN(TRIM(F30))&gt;0</formula>
    </cfRule>
  </conditionalFormatting>
  <conditionalFormatting sqref="F33:M33">
    <cfRule type="containsText" dxfId="8" priority="2" operator="containsText" text="&lt;">
      <formula>NOT(ISERROR(SEARCH("&lt;",F33)))</formula>
    </cfRule>
  </conditionalFormatting>
  <conditionalFormatting sqref="F33:O33">
    <cfRule type="notContainsBlanks" dxfId="7" priority="1">
      <formula>LEN(TRIM(F33))&gt;0</formula>
    </cfRule>
  </conditionalFormatting>
  <dataValidations count="18">
    <dataValidation type="list" errorStyle="warning" allowBlank="1" showErrorMessage="1" sqref="O125:O127">
      <formula1>"Превышает,Не превышает"</formula1>
    </dataValidation>
    <dataValidation type="list" allowBlank="1" showInputMessage="1" showErrorMessage="1" sqref="O143:O147 O188:O190 O159:O161 O154:O157 O184:O186 O180:O182 O176:O178 O172:O174 O163:O170 O140:O141 O149:O152 O136:O138 O129:O131">
      <formula1>"X"</formula1>
    </dataValidation>
    <dataValidation type="list" allowBlank="1" showInputMessage="1" showErrorMessage="1" sqref="L9:M13 L18:M22">
      <formula1>ПРАВАЗУ1</formula1>
    </dataValidation>
    <dataValidation allowBlank="1" sqref="P8:P13 P36:P46 P27:P33 P48:P55 P57:P67 P70:P80 P83:P89 P6 P17:P22"/>
    <dataValidation type="list" allowBlank="1" showInputMessage="1" showErrorMessage="1" sqref="F30:G31 F27:G27">
      <formula1>"Требуется,Не требуется (в соответствии с законодательством)"</formula1>
    </dataValidation>
    <dataValidation type="list" allowBlank="1" showInputMessage="1" showErrorMessage="1" sqref="H27:J27">
      <formula1>"ПСД разработана, ПСД не разработана,ПСД в стадии разработки (договор заключен)"</formula1>
    </dataValidation>
    <dataValidation type="list" allowBlank="1" showInputMessage="1" showErrorMessage="1" sqref="H31:J31">
      <formula1>"Заключение получено, Не требуется,Заключение не получено"</formula1>
    </dataValidation>
    <dataValidation type="list" allowBlank="1" showInputMessage="1" showErrorMessage="1" sqref="F28:O28">
      <formula1>" "</formula1>
    </dataValidation>
    <dataValidation type="list" allowBlank="1" showInputMessage="1" showErrorMessage="1" sqref="H33:J33">
      <formula1>"Разрешение на строительство получено, Разрешение на строительство не получено,не требуется"</formula1>
    </dataValidation>
    <dataValidation type="list" allowBlank="1" showInputMessage="1" showErrorMessage="1" sqref="F33:G33">
      <formula1>"Требуется, Не требуется"</formula1>
    </dataValidation>
    <dataValidation type="list" allowBlank="1" sqref="N5:O6">
      <formula1>"создание нового производства,реконструкция/техническое перевооружение/модернизация/дооборудование"</formula1>
    </dataValidation>
    <dataValidation type="list" errorStyle="warning" allowBlank="1" showErrorMessage="1" sqref="O94:O96">
      <formula1>"отсутствует,имеется"</formula1>
    </dataValidation>
    <dataValidation type="list" errorStyle="warning" allowBlank="1" showErrorMessage="1" sqref="O97:O99 O119:O121">
      <formula1>"Является,Не является"</formula1>
    </dataValidation>
    <dataValidation type="list" errorStyle="warning" allowBlank="1" showErrorMessage="1" sqref="O100:O102">
      <formula1>"Отсутствует,Имеется"</formula1>
    </dataValidation>
    <dataValidation type="list" errorStyle="warning" allowBlank="1" showErrorMessage="1" sqref="O106:O118">
      <formula1>"Планируется,Не планируется"</formula1>
    </dataValidation>
    <dataValidation type="list" errorStyle="warning" allowBlank="1" showErrorMessage="1" sqref="O122:O124">
      <formula1>"Превышает,Не превышает"</formula1>
    </dataValidation>
    <dataValidation type="list" errorStyle="warning" allowBlank="1" showErrorMessage="1" sqref="O103:O105">
      <formula1>"Отсутствуют,Имеются"</formula1>
    </dataValidation>
    <dataValidation type="list" allowBlank="1" showInputMessage="1" showErrorMessage="1" sqref="H30:J30">
      <formula1>"Не требуется,Имеется,Проводится экспертиза,Не имеется"</formula1>
    </dataValidation>
  </dataValidations>
  <pageMargins left="0.23622047244094491" right="0.23622047244094491" top="0.55118110236220474" bottom="0.55118110236220474" header="0.31496062992125984" footer="0.31496062992125984"/>
  <pageSetup paperSize="9" scale="70" fitToHeight="0" orientation="portrait" blackAndWhite="1" r:id="rId1"/>
  <rowBreaks count="3" manualBreakCount="3">
    <brk id="60" max="15" man="1"/>
    <brk id="118" max="15" man="1"/>
    <brk id="185" max="15" man="1"/>
  </rowBreaks>
  <ignoredErrors>
    <ignoredError sqref="J14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tabColor rgb="FFFFFF00"/>
  </sheetPr>
  <dimension ref="A1:AN44"/>
  <sheetViews>
    <sheetView view="pageBreakPreview" zoomScale="90" zoomScaleNormal="76" zoomScaleSheetLayoutView="90" workbookViewId="0">
      <selection activeCell="A3" sqref="A3:R3"/>
    </sheetView>
  </sheetViews>
  <sheetFormatPr defaultRowHeight="15" outlineLevelRow="1" outlineLevelCol="1" x14ac:dyDescent="0.25"/>
  <cols>
    <col min="1" max="1" width="61.85546875" customWidth="1"/>
    <col min="2" max="2" width="14.140625" customWidth="1"/>
    <col min="3" max="3" width="11.140625" style="185" customWidth="1"/>
    <col min="4" max="4" width="12.5703125" customWidth="1"/>
    <col min="5" max="5" width="11.140625" customWidth="1"/>
    <col min="6" max="7" width="12.140625" customWidth="1"/>
    <col min="8" max="8" width="10.7109375" customWidth="1"/>
    <col min="9" max="9" width="11.140625" customWidth="1"/>
    <col min="10" max="10" width="12.7109375" customWidth="1"/>
    <col min="11" max="11" width="10.7109375" customWidth="1"/>
    <col min="12" max="12" width="11.140625" style="188" customWidth="1"/>
    <col min="13" max="13" width="11.140625" style="185" customWidth="1"/>
    <col min="14" max="14" width="11.28515625" customWidth="1"/>
    <col min="15" max="15" width="14.7109375" customWidth="1"/>
    <col min="16" max="17" width="11.140625" customWidth="1"/>
    <col min="18" max="22" width="11.140625" style="185" customWidth="1"/>
    <col min="23" max="23" width="10.85546875" style="185" customWidth="1"/>
    <col min="24" max="24" width="15.140625" style="185" hidden="1" customWidth="1" outlineLevel="1"/>
    <col min="25" max="25" width="10.7109375" hidden="1" customWidth="1" outlineLevel="1"/>
    <col min="26" max="26" width="13.85546875" customWidth="1" collapsed="1"/>
    <col min="27" max="27" width="12" customWidth="1"/>
  </cols>
  <sheetData>
    <row r="1" spans="1:27" ht="15" customHeight="1" x14ac:dyDescent="0.25">
      <c r="A1" s="506"/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</row>
    <row r="2" spans="1:27" ht="15.75" x14ac:dyDescent="0.25">
      <c r="A2" s="827" t="s">
        <v>796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828"/>
      <c r="R2" s="828"/>
      <c r="S2" s="828"/>
      <c r="T2" s="828"/>
      <c r="U2" s="828"/>
      <c r="V2" s="828"/>
      <c r="W2" s="828"/>
      <c r="X2" s="828"/>
    </row>
    <row r="3" spans="1:27" x14ac:dyDescent="0.25">
      <c r="A3" s="829" t="s">
        <v>203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  <c r="M3" s="829"/>
      <c r="N3" s="829"/>
      <c r="O3" s="829"/>
      <c r="P3" s="829"/>
      <c r="Q3" s="829"/>
      <c r="R3" s="829"/>
      <c r="S3" s="271"/>
      <c r="T3" s="271"/>
      <c r="U3" s="271"/>
      <c r="V3" s="271"/>
      <c r="W3"/>
      <c r="X3"/>
    </row>
    <row r="4" spans="1:27" ht="6.75" customHeight="1" thickBot="1" x14ac:dyDescent="0.3">
      <c r="A4" s="165"/>
      <c r="B4" s="165"/>
      <c r="C4" s="181"/>
      <c r="D4" s="165"/>
      <c r="E4" s="165"/>
      <c r="F4" s="165"/>
      <c r="G4" s="165"/>
      <c r="H4" s="165"/>
      <c r="I4" s="165"/>
      <c r="J4" s="165"/>
      <c r="K4" s="165"/>
      <c r="L4" s="186"/>
      <c r="M4" s="181"/>
      <c r="N4" s="165"/>
      <c r="O4" s="165"/>
      <c r="P4" s="165"/>
      <c r="Q4" s="165"/>
      <c r="R4" s="181"/>
      <c r="S4" s="181"/>
      <c r="T4" s="181"/>
      <c r="U4" s="181"/>
      <c r="V4" s="181"/>
      <c r="W4"/>
      <c r="X4"/>
    </row>
    <row r="5" spans="1:27" ht="23.25" customHeight="1" thickBot="1" x14ac:dyDescent="0.3">
      <c r="A5" s="162" t="s">
        <v>797</v>
      </c>
      <c r="B5" s="197" t="s">
        <v>803</v>
      </c>
      <c r="C5" s="276" t="s">
        <v>218</v>
      </c>
      <c r="D5" s="167" t="s">
        <v>210</v>
      </c>
      <c r="E5" s="167" t="s">
        <v>212</v>
      </c>
      <c r="F5" s="167" t="s">
        <v>214</v>
      </c>
      <c r="G5" s="176" t="s">
        <v>215</v>
      </c>
      <c r="H5" s="278" t="s">
        <v>219</v>
      </c>
      <c r="I5" s="178" t="s">
        <v>211</v>
      </c>
      <c r="J5" s="167" t="s">
        <v>216</v>
      </c>
      <c r="K5" s="167" t="s">
        <v>213</v>
      </c>
      <c r="L5" s="176" t="s">
        <v>217</v>
      </c>
      <c r="M5" s="278" t="s">
        <v>220</v>
      </c>
      <c r="N5" s="178" t="s">
        <v>248</v>
      </c>
      <c r="O5" s="167" t="s">
        <v>249</v>
      </c>
      <c r="P5" s="167" t="s">
        <v>250</v>
      </c>
      <c r="Q5" s="176" t="s">
        <v>251</v>
      </c>
      <c r="R5" s="278" t="s">
        <v>221</v>
      </c>
      <c r="S5" s="178" t="s">
        <v>705</v>
      </c>
      <c r="T5" s="167" t="s">
        <v>706</v>
      </c>
      <c r="U5" s="167" t="s">
        <v>707</v>
      </c>
      <c r="V5" s="176" t="s">
        <v>708</v>
      </c>
      <c r="W5"/>
      <c r="X5" s="277" t="s">
        <v>252</v>
      </c>
    </row>
    <row r="6" spans="1:27" x14ac:dyDescent="0.25">
      <c r="A6" s="273"/>
      <c r="B6" s="305"/>
      <c r="C6" s="286"/>
      <c r="D6" s="174"/>
      <c r="E6" s="174"/>
      <c r="F6" s="174"/>
      <c r="G6" s="174"/>
      <c r="H6" s="282"/>
      <c r="I6" s="306"/>
      <c r="J6" s="292"/>
      <c r="K6" s="292"/>
      <c r="L6" s="307"/>
      <c r="M6" s="289"/>
      <c r="N6" s="168"/>
      <c r="O6" s="292"/>
      <c r="P6" s="292"/>
      <c r="Q6" s="307"/>
      <c r="R6" s="289"/>
      <c r="S6" s="189"/>
      <c r="T6" s="189"/>
      <c r="U6" s="189"/>
      <c r="V6" s="189"/>
      <c r="W6"/>
      <c r="X6"/>
    </row>
    <row r="7" spans="1:27" x14ac:dyDescent="0.25">
      <c r="A7" s="274"/>
      <c r="B7" s="305"/>
      <c r="C7" s="287"/>
      <c r="D7" s="174"/>
      <c r="E7" s="174"/>
      <c r="F7" s="174"/>
      <c r="G7" s="174"/>
      <c r="H7" s="283"/>
      <c r="I7" s="308"/>
      <c r="J7" s="303"/>
      <c r="K7" s="303"/>
      <c r="L7" s="304"/>
      <c r="M7" s="290"/>
      <c r="N7" s="169"/>
      <c r="O7" s="303"/>
      <c r="P7" s="303"/>
      <c r="Q7" s="304"/>
      <c r="R7" s="290"/>
      <c r="S7" s="190"/>
      <c r="T7" s="190"/>
      <c r="U7" s="190"/>
      <c r="V7" s="190"/>
      <c r="W7"/>
      <c r="X7"/>
    </row>
    <row r="8" spans="1:27" x14ac:dyDescent="0.25">
      <c r="A8" s="274"/>
      <c r="B8" s="305"/>
      <c r="C8" s="287"/>
      <c r="D8" s="174"/>
      <c r="E8" s="174"/>
      <c r="F8" s="174"/>
      <c r="G8" s="174"/>
      <c r="H8" s="283"/>
      <c r="I8" s="308"/>
      <c r="J8" s="303"/>
      <c r="K8" s="303"/>
      <c r="L8" s="304"/>
      <c r="M8" s="290"/>
      <c r="N8" s="169"/>
      <c r="O8" s="303"/>
      <c r="P8" s="303"/>
      <c r="Q8" s="304"/>
      <c r="R8" s="290"/>
      <c r="S8" s="190"/>
      <c r="T8" s="190"/>
      <c r="U8" s="190"/>
      <c r="V8" s="190"/>
      <c r="W8"/>
      <c r="X8"/>
    </row>
    <row r="9" spans="1:27" x14ac:dyDescent="0.25">
      <c r="A9" s="274"/>
      <c r="B9" s="291"/>
      <c r="C9" s="288"/>
      <c r="D9" s="174"/>
      <c r="E9" s="174"/>
      <c r="F9" s="174"/>
      <c r="G9" s="174"/>
      <c r="H9" s="284"/>
      <c r="I9" s="309"/>
      <c r="J9" s="310"/>
      <c r="K9" s="310"/>
      <c r="L9" s="311"/>
      <c r="M9" s="284"/>
      <c r="N9" s="179"/>
      <c r="O9" s="310"/>
      <c r="P9" s="310"/>
      <c r="Q9" s="311"/>
      <c r="R9" s="284"/>
      <c r="S9" s="191"/>
      <c r="T9" s="191"/>
      <c r="U9" s="191"/>
      <c r="V9" s="191"/>
      <c r="W9"/>
      <c r="X9"/>
      <c r="Y9">
        <f>C9+H9+M9+R9+W9</f>
        <v>0</v>
      </c>
    </row>
    <row r="10" spans="1:27" x14ac:dyDescent="0.25">
      <c r="A10" s="274"/>
      <c r="B10" s="291"/>
      <c r="C10" s="288"/>
      <c r="D10" s="174"/>
      <c r="E10" s="174"/>
      <c r="F10" s="174"/>
      <c r="G10" s="177"/>
      <c r="H10" s="285"/>
      <c r="I10" s="309"/>
      <c r="J10" s="310"/>
      <c r="K10" s="310"/>
      <c r="L10" s="311"/>
      <c r="M10" s="284"/>
      <c r="N10" s="179"/>
      <c r="O10" s="310"/>
      <c r="P10" s="310"/>
      <c r="Q10" s="311"/>
      <c r="R10" s="284"/>
      <c r="S10" s="191"/>
      <c r="T10" s="191"/>
      <c r="U10" s="191"/>
      <c r="V10" s="191"/>
      <c r="W10"/>
      <c r="X10"/>
    </row>
    <row r="11" spans="1:27" x14ac:dyDescent="0.25">
      <c r="A11" s="274"/>
      <c r="B11" s="291"/>
      <c r="C11" s="288"/>
      <c r="D11" s="174"/>
      <c r="E11" s="174"/>
      <c r="F11" s="174"/>
      <c r="G11" s="177"/>
      <c r="H11" s="285"/>
      <c r="I11" s="309"/>
      <c r="J11" s="310"/>
      <c r="K11" s="310"/>
      <c r="L11" s="311"/>
      <c r="M11" s="284"/>
      <c r="N11" s="179"/>
      <c r="O11" s="310"/>
      <c r="P11" s="310"/>
      <c r="Q11" s="311"/>
      <c r="R11" s="284"/>
      <c r="S11" s="191"/>
      <c r="T11" s="191"/>
      <c r="U11" s="191"/>
      <c r="V11" s="191"/>
      <c r="W11"/>
      <c r="X11"/>
    </row>
    <row r="12" spans="1:27" x14ac:dyDescent="0.25">
      <c r="A12" s="274"/>
      <c r="B12" s="291"/>
      <c r="C12" s="288"/>
      <c r="D12" s="174"/>
      <c r="E12" s="174"/>
      <c r="F12" s="174"/>
      <c r="G12" s="177"/>
      <c r="H12" s="284"/>
      <c r="I12" s="309"/>
      <c r="J12" s="310"/>
      <c r="K12" s="310"/>
      <c r="L12" s="311"/>
      <c r="M12" s="284"/>
      <c r="N12" s="179"/>
      <c r="O12" s="310"/>
      <c r="P12" s="310"/>
      <c r="Q12" s="311"/>
      <c r="R12" s="284"/>
      <c r="S12" s="191"/>
      <c r="T12" s="191"/>
      <c r="U12" s="191"/>
      <c r="V12" s="191"/>
      <c r="W12"/>
      <c r="X12"/>
      <c r="Z12" s="203"/>
    </row>
    <row r="13" spans="1:27" ht="21.75" customHeight="1" x14ac:dyDescent="0.25">
      <c r="A13" s="274"/>
      <c r="B13" s="291"/>
      <c r="C13" s="288"/>
      <c r="D13" s="174"/>
      <c r="E13" s="174"/>
      <c r="F13" s="174"/>
      <c r="G13" s="174"/>
      <c r="H13" s="284"/>
      <c r="I13" s="174"/>
      <c r="J13" s="174"/>
      <c r="K13" s="174"/>
      <c r="L13" s="174"/>
      <c r="M13" s="284"/>
      <c r="N13" s="179"/>
      <c r="O13" s="309"/>
      <c r="P13" s="309"/>
      <c r="Q13" s="309"/>
      <c r="R13" s="284"/>
      <c r="S13" s="191"/>
      <c r="T13" s="191"/>
      <c r="U13" s="191"/>
      <c r="V13" s="191"/>
      <c r="W13"/>
      <c r="X13"/>
      <c r="Y13">
        <f>C13+H13+M13+R13+W13</f>
        <v>0</v>
      </c>
      <c r="Z13" s="203"/>
      <c r="AA13" s="204"/>
    </row>
    <row r="14" spans="1:27" ht="21" customHeight="1" x14ac:dyDescent="0.25">
      <c r="A14" s="274"/>
      <c r="B14" s="291"/>
      <c r="C14" s="288"/>
      <c r="D14" s="174"/>
      <c r="E14" s="174"/>
      <c r="F14" s="174"/>
      <c r="G14" s="177"/>
      <c r="H14" s="284"/>
      <c r="I14" s="179"/>
      <c r="J14" s="174"/>
      <c r="K14" s="174"/>
      <c r="L14" s="177"/>
      <c r="M14" s="284"/>
      <c r="N14" s="179"/>
      <c r="O14" s="310"/>
      <c r="P14" s="310"/>
      <c r="Q14" s="311"/>
      <c r="R14" s="284"/>
      <c r="S14" s="191"/>
      <c r="T14" s="191"/>
      <c r="U14" s="191"/>
      <c r="V14" s="191"/>
      <c r="W14"/>
      <c r="X14"/>
      <c r="Y14">
        <f>C14+H14+M14+R14+W14</f>
        <v>0</v>
      </c>
      <c r="Z14" s="203"/>
    </row>
    <row r="15" spans="1:27" x14ac:dyDescent="0.25">
      <c r="A15" s="274"/>
      <c r="B15" s="291"/>
      <c r="C15" s="288"/>
      <c r="D15" s="174"/>
      <c r="E15" s="174"/>
      <c r="F15" s="174"/>
      <c r="G15" s="174"/>
      <c r="H15" s="285"/>
      <c r="I15" s="179"/>
      <c r="J15" s="174"/>
      <c r="K15" s="174"/>
      <c r="L15" s="177"/>
      <c r="M15" s="284"/>
      <c r="N15" s="179"/>
      <c r="O15" s="310"/>
      <c r="P15" s="310"/>
      <c r="Q15" s="311"/>
      <c r="R15" s="284"/>
      <c r="S15" s="191"/>
      <c r="T15" s="191"/>
      <c r="U15" s="191"/>
      <c r="V15" s="191"/>
      <c r="W15"/>
      <c r="X15"/>
      <c r="Y15">
        <f>Y9+Y13+Y14</f>
        <v>0</v>
      </c>
      <c r="Z15" s="203"/>
    </row>
    <row r="16" spans="1:27" x14ac:dyDescent="0.25">
      <c r="A16" s="275"/>
      <c r="B16" s="291"/>
      <c r="C16" s="288"/>
      <c r="D16" s="174"/>
      <c r="E16" s="174"/>
      <c r="F16" s="174"/>
      <c r="G16" s="177"/>
      <c r="H16" s="285"/>
      <c r="I16" s="179"/>
      <c r="J16" s="174"/>
      <c r="K16" s="174"/>
      <c r="L16" s="177"/>
      <c r="M16" s="284"/>
      <c r="N16" s="179"/>
      <c r="O16" s="310"/>
      <c r="P16" s="310"/>
      <c r="Q16" s="311"/>
      <c r="R16" s="284"/>
      <c r="S16" s="191"/>
      <c r="T16" s="191"/>
      <c r="U16" s="191"/>
      <c r="V16" s="191"/>
      <c r="W16"/>
      <c r="X16"/>
      <c r="Z16" s="203"/>
    </row>
    <row r="17" spans="1:40" x14ac:dyDescent="0.25">
      <c r="A17" s="275"/>
      <c r="B17" s="291"/>
      <c r="C17" s="288"/>
      <c r="D17" s="174"/>
      <c r="E17" s="174"/>
      <c r="F17" s="174"/>
      <c r="G17" s="177"/>
      <c r="H17" s="285"/>
      <c r="I17" s="179"/>
      <c r="J17" s="174"/>
      <c r="K17" s="174"/>
      <c r="L17" s="177"/>
      <c r="M17" s="284"/>
      <c r="N17" s="179"/>
      <c r="O17" s="310"/>
      <c r="P17" s="310"/>
      <c r="Q17" s="311"/>
      <c r="R17" s="284"/>
      <c r="S17" s="191"/>
      <c r="T17" s="191"/>
      <c r="U17" s="191"/>
      <c r="V17" s="191"/>
      <c r="W17"/>
      <c r="X17"/>
      <c r="Z17" s="203"/>
    </row>
    <row r="18" spans="1:40" x14ac:dyDescent="0.25">
      <c r="A18" s="275"/>
      <c r="B18" s="291"/>
      <c r="C18" s="288"/>
      <c r="D18" s="174"/>
      <c r="E18" s="174"/>
      <c r="F18" s="174"/>
      <c r="G18" s="177"/>
      <c r="H18" s="285"/>
      <c r="I18" s="179"/>
      <c r="J18" s="174"/>
      <c r="K18" s="174"/>
      <c r="L18" s="177"/>
      <c r="M18" s="284"/>
      <c r="N18" s="179"/>
      <c r="O18" s="310"/>
      <c r="P18" s="310"/>
      <c r="Q18" s="311"/>
      <c r="R18" s="284"/>
      <c r="S18" s="191"/>
      <c r="T18" s="191"/>
      <c r="U18" s="191"/>
      <c r="V18" s="191"/>
      <c r="W18"/>
      <c r="X18"/>
      <c r="Z18" s="203"/>
    </row>
    <row r="19" spans="1:40" x14ac:dyDescent="0.25">
      <c r="A19" s="275"/>
      <c r="B19" s="291"/>
      <c r="C19" s="288"/>
      <c r="D19" s="174"/>
      <c r="E19" s="174"/>
      <c r="F19" s="174"/>
      <c r="G19" s="177"/>
      <c r="H19" s="285"/>
      <c r="I19" s="179"/>
      <c r="J19" s="174"/>
      <c r="K19" s="174"/>
      <c r="L19" s="177"/>
      <c r="M19" s="284"/>
      <c r="N19" s="179"/>
      <c r="O19" s="310"/>
      <c r="P19" s="310"/>
      <c r="Q19" s="311"/>
      <c r="R19" s="284"/>
      <c r="S19" s="191"/>
      <c r="T19" s="191"/>
      <c r="U19" s="191"/>
      <c r="V19" s="191"/>
      <c r="W19"/>
      <c r="X19"/>
      <c r="Z19" s="188"/>
    </row>
    <row r="20" spans="1:40" x14ac:dyDescent="0.25">
      <c r="A20" s="275"/>
      <c r="B20" s="291"/>
      <c r="C20" s="288"/>
      <c r="D20" s="174"/>
      <c r="E20" s="174"/>
      <c r="F20" s="174"/>
      <c r="G20" s="177"/>
      <c r="H20" s="285"/>
      <c r="I20" s="179"/>
      <c r="J20" s="174"/>
      <c r="K20" s="174"/>
      <c r="L20" s="177"/>
      <c r="M20" s="284"/>
      <c r="N20" s="179"/>
      <c r="O20" s="310"/>
      <c r="P20" s="310"/>
      <c r="Q20" s="311"/>
      <c r="R20" s="284"/>
      <c r="S20" s="191"/>
      <c r="T20" s="191"/>
      <c r="U20" s="191"/>
      <c r="V20" s="191"/>
      <c r="W20"/>
      <c r="X20"/>
      <c r="Z20" s="188"/>
    </row>
    <row r="21" spans="1:40" x14ac:dyDescent="0.25">
      <c r="A21" s="275"/>
      <c r="B21" s="291"/>
      <c r="C21" s="288"/>
      <c r="D21" s="174"/>
      <c r="E21" s="174"/>
      <c r="F21" s="174"/>
      <c r="G21" s="177"/>
      <c r="H21" s="285"/>
      <c r="I21" s="179"/>
      <c r="J21" s="174"/>
      <c r="K21" s="174"/>
      <c r="L21" s="177"/>
      <c r="M21" s="284"/>
      <c r="N21" s="179"/>
      <c r="O21" s="310"/>
      <c r="P21" s="310"/>
      <c r="Q21" s="311"/>
      <c r="R21" s="284"/>
      <c r="S21" s="191"/>
      <c r="T21" s="191"/>
      <c r="U21" s="191"/>
      <c r="V21" s="191"/>
      <c r="W21"/>
      <c r="X21"/>
      <c r="Z21" s="188"/>
    </row>
    <row r="22" spans="1:40" x14ac:dyDescent="0.25">
      <c r="A22" s="275"/>
      <c r="B22" s="291"/>
      <c r="C22" s="288"/>
      <c r="D22" s="174"/>
      <c r="E22" s="174"/>
      <c r="F22" s="174"/>
      <c r="G22" s="177"/>
      <c r="H22" s="285"/>
      <c r="I22" s="179"/>
      <c r="J22" s="174"/>
      <c r="K22" s="174"/>
      <c r="L22" s="177"/>
      <c r="M22" s="284"/>
      <c r="N22" s="179"/>
      <c r="O22" s="310"/>
      <c r="P22" s="310"/>
      <c r="Q22" s="311"/>
      <c r="R22" s="284"/>
      <c r="S22" s="191"/>
      <c r="T22" s="191"/>
      <c r="U22" s="191"/>
      <c r="V22" s="191"/>
      <c r="W22"/>
      <c r="X22"/>
      <c r="Z22" s="188"/>
    </row>
    <row r="23" spans="1:40" ht="35.25" customHeight="1" x14ac:dyDescent="0.25">
      <c r="A23" s="274"/>
      <c r="B23" s="291"/>
      <c r="C23" s="288"/>
      <c r="D23" s="196"/>
      <c r="E23" s="196"/>
      <c r="F23" s="196"/>
      <c r="G23" s="196"/>
      <c r="H23" s="285"/>
      <c r="I23" s="196"/>
      <c r="J23" s="174"/>
      <c r="K23" s="174"/>
      <c r="L23" s="177"/>
      <c r="M23" s="284"/>
      <c r="N23" s="179"/>
      <c r="O23" s="310"/>
      <c r="P23" s="310"/>
      <c r="Q23" s="311"/>
      <c r="R23" s="284"/>
      <c r="S23" s="191"/>
      <c r="T23" s="191"/>
      <c r="U23" s="191"/>
      <c r="V23" s="191"/>
      <c r="W23"/>
      <c r="X23"/>
      <c r="Z23" s="188"/>
      <c r="AA23" s="198"/>
      <c r="AB23" s="198"/>
      <c r="AC23" s="198"/>
      <c r="AD23" s="199"/>
      <c r="AE23" s="200"/>
      <c r="AF23" s="200"/>
      <c r="AG23" s="200"/>
    </row>
    <row r="24" spans="1:40" ht="45.75" customHeight="1" thickBot="1" x14ac:dyDescent="0.3">
      <c r="A24" s="274"/>
      <c r="B24" s="291"/>
      <c r="C24" s="288"/>
      <c r="D24" s="196"/>
      <c r="E24" s="196"/>
      <c r="F24" s="196"/>
      <c r="G24" s="196"/>
      <c r="H24" s="285"/>
      <c r="I24" s="196"/>
      <c r="J24" s="174"/>
      <c r="K24" s="174"/>
      <c r="L24" s="177"/>
      <c r="M24" s="284"/>
      <c r="N24" s="201"/>
      <c r="O24" s="196"/>
      <c r="P24" s="179"/>
      <c r="Q24" s="177"/>
      <c r="R24" s="284"/>
      <c r="S24" s="191"/>
      <c r="T24" s="191"/>
      <c r="U24" s="191"/>
      <c r="V24" s="191"/>
      <c r="W24"/>
      <c r="X24"/>
    </row>
    <row r="25" spans="1:40" ht="27" customHeight="1" thickBot="1" x14ac:dyDescent="0.3">
      <c r="A25" s="162" t="s">
        <v>799</v>
      </c>
      <c r="B25" s="197"/>
      <c r="C25" s="195"/>
      <c r="D25" s="166"/>
      <c r="E25" s="166"/>
      <c r="F25" s="166"/>
      <c r="G25" s="175"/>
      <c r="H25" s="180"/>
      <c r="I25" s="164"/>
      <c r="J25" s="166"/>
      <c r="K25" s="175"/>
      <c r="L25" s="161"/>
      <c r="M25" s="192"/>
      <c r="N25" s="164"/>
      <c r="O25" s="166"/>
      <c r="P25" s="175"/>
      <c r="Q25" s="161"/>
      <c r="R25" s="192"/>
      <c r="S25" s="192"/>
      <c r="T25" s="192"/>
      <c r="U25" s="192"/>
      <c r="V25" s="192"/>
      <c r="W25"/>
      <c r="X25"/>
    </row>
    <row r="26" spans="1:40" ht="27" customHeight="1" thickBot="1" x14ac:dyDescent="0.3">
      <c r="A26" s="300" t="s">
        <v>798</v>
      </c>
      <c r="B26" s="312"/>
      <c r="C26" s="298">
        <f>SUM(D26:G26)</f>
        <v>0</v>
      </c>
      <c r="D26" s="293"/>
      <c r="E26" s="294"/>
      <c r="F26" s="294"/>
      <c r="G26" s="295"/>
      <c r="H26" s="299">
        <f>SUM(I26:L26)</f>
        <v>0</v>
      </c>
      <c r="I26" s="293"/>
      <c r="J26" s="294"/>
      <c r="K26" s="295"/>
      <c r="L26" s="313"/>
      <c r="M26" s="299">
        <f>SUM(N26:Q26)</f>
        <v>0</v>
      </c>
      <c r="N26" s="293"/>
      <c r="O26" s="314"/>
      <c r="P26" s="295"/>
      <c r="Q26" s="313"/>
      <c r="R26" s="299">
        <f>SUM(S26:V26)</f>
        <v>0</v>
      </c>
      <c r="S26" s="318"/>
      <c r="T26" s="318"/>
      <c r="U26" s="318"/>
      <c r="V26" s="318"/>
      <c r="W26"/>
      <c r="X26"/>
      <c r="Y26">
        <f>C26+H26+M26+R26+W26</f>
        <v>0</v>
      </c>
      <c r="Z26" s="205"/>
      <c r="AA26" s="205"/>
    </row>
    <row r="27" spans="1:40" ht="27" customHeight="1" thickBot="1" x14ac:dyDescent="0.3">
      <c r="A27" s="163" t="s">
        <v>204</v>
      </c>
      <c r="B27" s="312"/>
      <c r="C27" s="301">
        <f>SUM(D27:G27)</f>
        <v>0</v>
      </c>
      <c r="D27" s="296"/>
      <c r="E27" s="296"/>
      <c r="F27" s="296"/>
      <c r="G27" s="296"/>
      <c r="H27" s="302">
        <f>SUM(I27:L27)</f>
        <v>0</v>
      </c>
      <c r="I27" s="296"/>
      <c r="J27" s="296"/>
      <c r="K27" s="296"/>
      <c r="L27" s="296"/>
      <c r="M27" s="302">
        <f>SUM(N27:Q27)</f>
        <v>0</v>
      </c>
      <c r="N27" s="315"/>
      <c r="O27" s="297"/>
      <c r="P27" s="316"/>
      <c r="Q27" s="317"/>
      <c r="R27" s="302">
        <f>SUM(S27:V27)</f>
        <v>0</v>
      </c>
      <c r="S27" s="319"/>
      <c r="T27" s="319"/>
      <c r="U27" s="319"/>
      <c r="V27" s="319"/>
      <c r="W27"/>
      <c r="X27"/>
      <c r="Y27">
        <f>C27+H27+M27+R27+W27</f>
        <v>0</v>
      </c>
    </row>
    <row r="28" spans="1:40" ht="34.5" customHeight="1" x14ac:dyDescent="0.25">
      <c r="A28" s="826" t="str">
        <f>IF(B26=Паспорт!F25," ","Проверьте корректность заполнения строки 'финансирования Инвестиционного проекта' до 2019 года! Не совпадает с данными во вкладке паспорт")</f>
        <v xml:space="preserve"> </v>
      </c>
      <c r="B28" s="826"/>
      <c r="C28" s="826" t="str">
        <f>IF(C26=Паспорт!G25," ","Проверьте корректность заполнения строки 'финансирования Инвестиционного проекта' за 2019 год! Не совпадает с данными во вкладке паспорт")</f>
        <v xml:space="preserve"> </v>
      </c>
      <c r="D28" s="826"/>
      <c r="E28" s="826"/>
      <c r="F28" s="826"/>
      <c r="G28" s="826"/>
      <c r="H28" s="826" t="str">
        <f>IF(H26=Паспорт!H25," ","Проверьте корректность заполнения строки 'финансирования Инвестиционного проекта' за 2020 год! Не совпадает с данными во вкладке паспорт")</f>
        <v xml:space="preserve"> </v>
      </c>
      <c r="I28" s="826"/>
      <c r="J28" s="826"/>
      <c r="K28" s="826"/>
      <c r="L28" s="826"/>
      <c r="M28" s="826" t="str">
        <f>IF(M26=Паспорт!I25," ","Проверьте корректность заполнения строки 'финансирования Инвестиционного проекта'за 2021 год! Не совпадает с данными во вкладке паспорт")</f>
        <v xml:space="preserve"> </v>
      </c>
      <c r="N28" s="826"/>
      <c r="O28" s="826"/>
      <c r="P28" s="826"/>
      <c r="Q28" s="826"/>
      <c r="R28" s="826" t="str">
        <f>IF(R26=Паспорт!J25," ","Проверьте корректность заполнения строки 'финансирования Инвестиционного проекта' за 2022 год! Не совпадает с данными во вкладке паспорт")</f>
        <v xml:space="preserve"> </v>
      </c>
      <c r="S28" s="826"/>
      <c r="T28" s="826"/>
      <c r="U28" s="826"/>
      <c r="V28" s="826"/>
      <c r="W28"/>
      <c r="X28"/>
    </row>
    <row r="29" spans="1:40" ht="24.75" customHeight="1" x14ac:dyDescent="0.25">
      <c r="A29" s="826" t="str">
        <f>IF(B27=Паспорт!F18," ","Проверьте корректность заполнения строки 'создание рабочих мест' до 2019 года! Не совпадает с данными во вкладке паспорт")</f>
        <v xml:space="preserve"> </v>
      </c>
      <c r="B29" s="826"/>
      <c r="C29" s="826" t="str">
        <f>IF(C27=Паспорт!G18," ","Проверьте корректность заполнения строки 'создание рабочих мест' за 2019 год! Не совпадает с данными во вкладке паспорт")</f>
        <v xml:space="preserve"> </v>
      </c>
      <c r="D29" s="826"/>
      <c r="E29" s="826"/>
      <c r="F29" s="826"/>
      <c r="G29" s="826"/>
      <c r="H29" s="826" t="str">
        <f>IF(H27=Паспорт!H18," ","Проверьте корректность заполнения строки 'создание рабочих мест' за 2020 год! Не совпадает с данными во вкладке паспорт")</f>
        <v xml:space="preserve"> </v>
      </c>
      <c r="I29" s="826"/>
      <c r="J29" s="826"/>
      <c r="K29" s="826"/>
      <c r="L29" s="826"/>
      <c r="M29" s="826" t="str">
        <f>IF(M27=Паспорт!I18," ","Проверьте корректность заполнения строки 'создание рабочих мест' за 2021 год! Не совпадает с данными во вкладке паспорт")</f>
        <v xml:space="preserve"> </v>
      </c>
      <c r="N29" s="826"/>
      <c r="O29" s="826"/>
      <c r="P29" s="826"/>
      <c r="Q29" s="826"/>
      <c r="R29" s="826" t="str">
        <f>IF(R27=Паспорт!J18," ","Проверьте корректность заполнения строки 'создание рабочих мест' за 2022 год! Не совпадает с данными во вкладке паспорт")</f>
        <v xml:space="preserve"> </v>
      </c>
      <c r="S29" s="826"/>
      <c r="T29" s="826"/>
      <c r="U29" s="826"/>
      <c r="V29" s="826"/>
      <c r="W29"/>
      <c r="X29"/>
    </row>
    <row r="30" spans="1:40" ht="15.75" x14ac:dyDescent="0.25">
      <c r="A30" s="64"/>
      <c r="B30" s="64"/>
      <c r="C30" s="125" t="s">
        <v>730</v>
      </c>
      <c r="D30" s="126"/>
      <c r="E30" s="126"/>
      <c r="F30" s="126"/>
      <c r="G30" s="126"/>
      <c r="H30" s="126"/>
      <c r="I30" s="126"/>
      <c r="J30" s="126"/>
      <c r="K30" s="126"/>
      <c r="L30" s="187"/>
      <c r="M30" s="182"/>
      <c r="O30" s="126"/>
      <c r="P30" s="126"/>
      <c r="Q30" s="126"/>
      <c r="R30" s="182"/>
      <c r="S30" s="182"/>
      <c r="T30" s="182"/>
      <c r="U30" s="182"/>
      <c r="V30" s="182"/>
      <c r="W30" s="182"/>
      <c r="X30" s="182"/>
      <c r="Y30" s="126"/>
      <c r="AA30" s="126"/>
      <c r="AB30" s="126"/>
      <c r="AN30" s="126"/>
    </row>
    <row r="31" spans="1:40" ht="15.75" x14ac:dyDescent="0.25">
      <c r="A31" s="652" t="str">
        <f>Паспорт!A39</f>
        <v xml:space="preserve"> </v>
      </c>
      <c r="B31" s="653"/>
      <c r="C31" s="653"/>
      <c r="D31" s="653"/>
      <c r="E31" s="654" t="s">
        <v>135</v>
      </c>
      <c r="F31" s="654"/>
      <c r="G31" s="654"/>
      <c r="H31" s="171"/>
      <c r="I31" s="655" t="str">
        <f>Паспорт!G39</f>
        <v xml:space="preserve"> </v>
      </c>
      <c r="J31" s="656"/>
      <c r="K31" s="656"/>
      <c r="L31" s="656"/>
      <c r="M31" s="656"/>
      <c r="N31" s="656"/>
      <c r="O31" s="656"/>
      <c r="P31" s="656"/>
      <c r="Q31" s="656"/>
      <c r="R31" s="656"/>
      <c r="S31" s="656"/>
      <c r="T31" s="656"/>
      <c r="U31" s="656"/>
      <c r="V31" s="656"/>
      <c r="W31" s="656"/>
      <c r="X31" s="193"/>
      <c r="AA31" s="128"/>
      <c r="AB31" s="128"/>
    </row>
    <row r="32" spans="1:40" ht="15.75" x14ac:dyDescent="0.25">
      <c r="A32" s="657" t="s">
        <v>88</v>
      </c>
      <c r="B32" s="657"/>
      <c r="C32" s="657"/>
      <c r="D32" s="657"/>
      <c r="E32" s="658" t="s">
        <v>13</v>
      </c>
      <c r="F32" s="658"/>
      <c r="G32" s="658"/>
      <c r="H32" s="172"/>
      <c r="I32" s="658" t="s">
        <v>14</v>
      </c>
      <c r="J32" s="658"/>
      <c r="K32" s="658"/>
      <c r="L32" s="658"/>
      <c r="M32" s="658"/>
      <c r="N32" s="658"/>
      <c r="O32" s="658"/>
      <c r="P32" s="658"/>
      <c r="Q32" s="658"/>
      <c r="R32" s="658"/>
      <c r="S32" s="658"/>
      <c r="T32" s="658"/>
      <c r="U32" s="658"/>
      <c r="V32" s="658"/>
      <c r="W32" s="658"/>
      <c r="X32" s="194"/>
      <c r="Y32" s="131"/>
      <c r="AA32" s="128"/>
      <c r="AB32" s="128"/>
    </row>
    <row r="33" spans="1:28" ht="15.75" x14ac:dyDescent="0.25">
      <c r="A33" s="132"/>
      <c r="B33" s="132"/>
      <c r="C33" s="183"/>
      <c r="D33" s="132"/>
      <c r="E33" s="128"/>
      <c r="F33" s="128"/>
      <c r="G33" s="128"/>
      <c r="H33" s="128"/>
      <c r="I33" s="128"/>
      <c r="J33" s="128"/>
      <c r="K33" s="132"/>
      <c r="L33" s="132"/>
      <c r="M33" s="183"/>
      <c r="N33" s="132"/>
      <c r="O33" s="128"/>
      <c r="P33" s="132"/>
      <c r="Q33" s="132"/>
      <c r="R33" s="183"/>
      <c r="S33" s="183"/>
      <c r="T33" s="183"/>
      <c r="U33" s="183"/>
      <c r="V33" s="183"/>
      <c r="W33" s="183"/>
      <c r="X33" s="183"/>
      <c r="Y33" s="128"/>
      <c r="AA33" s="128"/>
      <c r="AB33" s="128"/>
    </row>
    <row r="34" spans="1:28" ht="15.75" x14ac:dyDescent="0.25">
      <c r="A34" s="651" t="s">
        <v>87</v>
      </c>
      <c r="B34" s="651"/>
      <c r="C34" s="651"/>
      <c r="D34" s="130"/>
      <c r="E34" s="130"/>
      <c r="F34" s="130"/>
      <c r="J34" s="143"/>
      <c r="K34" s="144"/>
      <c r="L34" s="143"/>
      <c r="M34" s="184"/>
      <c r="N34" s="143"/>
      <c r="O34" s="202"/>
      <c r="P34" s="144"/>
      <c r="Q34" s="143" t="s">
        <v>228</v>
      </c>
      <c r="R34" s="184"/>
      <c r="S34" s="184"/>
      <c r="T34" s="184"/>
      <c r="U34" s="184"/>
      <c r="V34" s="184"/>
      <c r="W34" s="184"/>
      <c r="X34" s="184"/>
      <c r="AA34" s="133"/>
      <c r="AB34" s="133"/>
    </row>
    <row r="35" spans="1:28" ht="15.75" customHeight="1" x14ac:dyDescent="0.25"/>
    <row r="36" spans="1:28" outlineLevel="1" x14ac:dyDescent="0.25"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R36"/>
      <c r="S36"/>
      <c r="T36"/>
      <c r="U36"/>
      <c r="V36"/>
      <c r="W36"/>
      <c r="Y36" s="203">
        <f>SUM(C36:O36)</f>
        <v>0</v>
      </c>
      <c r="Z36" s="185"/>
    </row>
    <row r="37" spans="1:28" outlineLevel="1" x14ac:dyDescent="0.25"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R37"/>
      <c r="S37"/>
      <c r="T37"/>
      <c r="U37"/>
      <c r="V37"/>
      <c r="W37"/>
      <c r="Y37" s="203">
        <f>SUM(C37:O37)</f>
        <v>0</v>
      </c>
      <c r="Z37" s="185"/>
    </row>
    <row r="38" spans="1:28" outlineLevel="1" x14ac:dyDescent="0.25"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R38"/>
      <c r="S38"/>
      <c r="T38"/>
      <c r="U38"/>
      <c r="V38"/>
      <c r="W38"/>
      <c r="Y38" s="203">
        <f>SUM(C38:O38)</f>
        <v>0</v>
      </c>
      <c r="Z38" s="185"/>
    </row>
    <row r="39" spans="1:28" outlineLevel="1" x14ac:dyDescent="0.25"/>
    <row r="41" spans="1:28" ht="15.75" x14ac:dyDescent="0.25">
      <c r="A41" s="404"/>
      <c r="B41" s="404"/>
      <c r="C41" s="404"/>
      <c r="D41" s="404"/>
      <c r="E41" s="404"/>
      <c r="F41" s="404"/>
      <c r="G41" s="404"/>
      <c r="H41" s="404"/>
      <c r="I41" s="404"/>
      <c r="J41" s="404"/>
      <c r="K41" s="404"/>
      <c r="L41" s="405"/>
      <c r="M41" s="405"/>
      <c r="N41" s="405"/>
      <c r="O41" s="405"/>
    </row>
    <row r="42" spans="1:28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  <c r="K42" s="35"/>
      <c r="L42" s="128"/>
      <c r="M42" s="128"/>
      <c r="N42" s="128"/>
      <c r="O42" s="128"/>
    </row>
    <row r="43" spans="1:28" x14ac:dyDescent="0.25">
      <c r="A43" s="361"/>
      <c r="B43" s="403"/>
      <c r="C43" s="403"/>
      <c r="D43" s="403"/>
      <c r="E43" s="403"/>
      <c r="F43" s="403"/>
      <c r="G43" s="362"/>
      <c r="H43" s="362"/>
      <c r="I43" s="362"/>
      <c r="J43" s="362"/>
      <c r="K43" s="362"/>
      <c r="L43" s="128"/>
      <c r="M43" s="128"/>
      <c r="N43" s="128"/>
      <c r="O43" s="128"/>
    </row>
    <row r="44" spans="1:28" x14ac:dyDescent="0.25">
      <c r="A44" s="209"/>
      <c r="B44" s="209"/>
      <c r="C44" s="361"/>
      <c r="D44" s="361"/>
      <c r="E44" s="361"/>
      <c r="F44" s="361"/>
      <c r="G44" s="209"/>
      <c r="H44" s="361"/>
      <c r="I44" s="361"/>
      <c r="J44" s="361"/>
      <c r="K44" s="35"/>
      <c r="L44" s="128"/>
      <c r="M44" s="128"/>
      <c r="N44" s="128"/>
      <c r="O44" s="128"/>
    </row>
  </sheetData>
  <sheetProtection algorithmName="SHA-512" hashValue="81OLouj5cC/pXrx7OWlccbN9tssD2/7pfFcJKRpEAj6ilY3ilVzK727MB45uv1ST9ckEZ7opNIuzxSKo6sHPYw==" saltValue="WqkKHRaHACxw1yT95KUWEw==" spinCount="100000" sheet="1" formatCells="0"/>
  <mergeCells count="25">
    <mergeCell ref="A43:F43"/>
    <mergeCell ref="G43:K43"/>
    <mergeCell ref="C44:F44"/>
    <mergeCell ref="H44:J44"/>
    <mergeCell ref="A1:X1"/>
    <mergeCell ref="A32:D32"/>
    <mergeCell ref="E32:G32"/>
    <mergeCell ref="A31:D31"/>
    <mergeCell ref="E31:G31"/>
    <mergeCell ref="A2:X2"/>
    <mergeCell ref="A3:R3"/>
    <mergeCell ref="I31:W31"/>
    <mergeCell ref="I32:W32"/>
    <mergeCell ref="C28:G28"/>
    <mergeCell ref="C29:G29"/>
    <mergeCell ref="H28:L28"/>
    <mergeCell ref="R29:V29"/>
    <mergeCell ref="A28:B28"/>
    <mergeCell ref="A29:B29"/>
    <mergeCell ref="A34:C34"/>
    <mergeCell ref="A41:O41"/>
    <mergeCell ref="H29:L29"/>
    <mergeCell ref="M28:Q28"/>
    <mergeCell ref="M29:Q29"/>
    <mergeCell ref="R28:V28"/>
  </mergeCells>
  <conditionalFormatting sqref="J34:X34 B6 B8:B9 B13:B14 B26:V27">
    <cfRule type="notContainsBlanks" dxfId="6" priority="82">
      <formula>LEN(TRIM(B6))&gt;0</formula>
    </cfRule>
  </conditionalFormatting>
  <conditionalFormatting sqref="B6 B8:B9 B13:B14 B26:V27">
    <cfRule type="containsText" dxfId="5" priority="79" operator="containsText" text="&lt;">
      <formula>NOT(ISERROR(SEARCH("&lt;",B6)))</formula>
    </cfRule>
  </conditionalFormatting>
  <conditionalFormatting sqref="B25:V25 B5:V5">
    <cfRule type="notContainsBlanks" dxfId="4" priority="86">
      <formula>LEN(TRIM(B5))&gt;0</formula>
    </cfRule>
  </conditionalFormatting>
  <conditionalFormatting sqref="B6:V24">
    <cfRule type="notContainsBlanks" dxfId="3" priority="88">
      <formula>LEN(TRIM(B6))&gt;0</formula>
    </cfRule>
  </conditionalFormatting>
  <conditionalFormatting sqref="G43:K43">
    <cfRule type="containsText" dxfId="2" priority="3" operator="containsText" text="_">
      <formula>NOT(ISERROR(SEARCH("_",G43)))</formula>
    </cfRule>
  </conditionalFormatting>
  <conditionalFormatting sqref="X5">
    <cfRule type="notContainsBlanks" dxfId="1" priority="1">
      <formula>LEN(TRIM(X5))&gt;0</formula>
    </cfRule>
  </conditionalFormatting>
  <pageMargins left="0.7" right="0.7" top="0.75" bottom="0.75" header="0.3" footer="0.3"/>
  <pageSetup paperSize="9" scale="41" orientation="landscape" r:id="rId1"/>
  <colBreaks count="2" manualBreakCount="2">
    <brk id="22" max="33" man="1"/>
    <brk id="24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0"/>
  <sheetViews>
    <sheetView topLeftCell="B288" workbookViewId="0">
      <selection activeCell="C2" sqref="C2:C320"/>
    </sheetView>
  </sheetViews>
  <sheetFormatPr defaultRowHeight="15" x14ac:dyDescent="0.25"/>
  <cols>
    <col min="1" max="1" width="38" style="252" customWidth="1"/>
    <col min="2" max="2" width="51.42578125" style="252" customWidth="1"/>
    <col min="3" max="3" width="44.42578125" style="254" customWidth="1"/>
  </cols>
  <sheetData>
    <row r="1" spans="1:3" ht="57" x14ac:dyDescent="0.25">
      <c r="A1" s="250" t="s">
        <v>677</v>
      </c>
      <c r="B1" s="250" t="s">
        <v>678</v>
      </c>
      <c r="C1" s="255" t="str">
        <f>CONCATENATE(A1," ",B1)</f>
        <v>Административный центр монопрофильного муниципального образования Субъект Российской Федерации</v>
      </c>
    </row>
    <row r="2" spans="1:3" ht="15.75" x14ac:dyDescent="0.25">
      <c r="A2" s="251" t="s">
        <v>299</v>
      </c>
      <c r="B2" s="251" t="s">
        <v>300</v>
      </c>
      <c r="C2" s="253" t="str">
        <f t="shared" ref="C2:C65" si="0">CONCATENATE(A2," ",B2)</f>
        <v>пос. Жирекен Забайкальский край</v>
      </c>
    </row>
    <row r="3" spans="1:3" ht="15.75" x14ac:dyDescent="0.25">
      <c r="A3" s="251" t="s">
        <v>301</v>
      </c>
      <c r="B3" s="251" t="s">
        <v>300</v>
      </c>
      <c r="C3" s="253" t="str">
        <f t="shared" si="0"/>
        <v>пос. Новоорловск Забайкальский край</v>
      </c>
    </row>
    <row r="4" spans="1:3" ht="15.75" x14ac:dyDescent="0.25">
      <c r="A4" s="251" t="s">
        <v>302</v>
      </c>
      <c r="B4" s="251" t="s">
        <v>300</v>
      </c>
      <c r="C4" s="253" t="str">
        <f t="shared" si="0"/>
        <v>пос. Первомайский Забайкальский край</v>
      </c>
    </row>
    <row r="5" spans="1:3" ht="15.75" x14ac:dyDescent="0.25">
      <c r="A5" s="251" t="s">
        <v>303</v>
      </c>
      <c r="B5" s="251" t="s">
        <v>300</v>
      </c>
      <c r="C5" s="253" t="str">
        <f t="shared" si="0"/>
        <v>г. Краснокаменск Забайкальский край</v>
      </c>
    </row>
    <row r="6" spans="1:3" ht="15.75" x14ac:dyDescent="0.25">
      <c r="A6" s="251" t="s">
        <v>304</v>
      </c>
      <c r="B6" s="251" t="s">
        <v>300</v>
      </c>
      <c r="C6" s="253" t="str">
        <f t="shared" si="0"/>
        <v>пос. Новопавловка Забайкальский край</v>
      </c>
    </row>
    <row r="7" spans="1:3" ht="30" x14ac:dyDescent="0.25">
      <c r="A7" s="251" t="s">
        <v>305</v>
      </c>
      <c r="B7" s="251" t="s">
        <v>300</v>
      </c>
      <c r="C7" s="253" t="str">
        <f t="shared" si="0"/>
        <v>пос. Вершино-Дарасунский Забайкальский край</v>
      </c>
    </row>
    <row r="8" spans="1:3" ht="15.75" x14ac:dyDescent="0.25">
      <c r="A8" s="251" t="s">
        <v>306</v>
      </c>
      <c r="B8" s="251" t="s">
        <v>300</v>
      </c>
      <c r="C8" s="253" t="str">
        <f t="shared" si="0"/>
        <v>пос. Шерловая Гора Забайкальский край</v>
      </c>
    </row>
    <row r="9" spans="1:3" ht="15.75" x14ac:dyDescent="0.25">
      <c r="A9" s="251" t="s">
        <v>307</v>
      </c>
      <c r="B9" s="251" t="s">
        <v>300</v>
      </c>
      <c r="C9" s="253" t="str">
        <f t="shared" si="0"/>
        <v>пос. Кокуй Забайкальский край</v>
      </c>
    </row>
    <row r="10" spans="1:3" ht="15.75" x14ac:dyDescent="0.25">
      <c r="A10" s="251" t="s">
        <v>308</v>
      </c>
      <c r="B10" s="251" t="s">
        <v>309</v>
      </c>
      <c r="C10" s="253" t="str">
        <f t="shared" si="0"/>
        <v>пос. Великооктябрьский Тверская область</v>
      </c>
    </row>
    <row r="11" spans="1:3" ht="15.75" x14ac:dyDescent="0.25">
      <c r="A11" s="251" t="s">
        <v>310</v>
      </c>
      <c r="B11" s="251" t="s">
        <v>309</v>
      </c>
      <c r="C11" s="253" t="str">
        <f t="shared" si="0"/>
        <v>г. Кувшиново Тверская область</v>
      </c>
    </row>
    <row r="12" spans="1:3" ht="15.75" x14ac:dyDescent="0.25">
      <c r="A12" s="251" t="s">
        <v>311</v>
      </c>
      <c r="B12" s="251" t="s">
        <v>309</v>
      </c>
      <c r="C12" s="253" t="str">
        <f t="shared" si="0"/>
        <v>пос. Жарковский Тверская область</v>
      </c>
    </row>
    <row r="13" spans="1:3" ht="15.75" x14ac:dyDescent="0.25">
      <c r="A13" s="251" t="s">
        <v>312</v>
      </c>
      <c r="B13" s="251" t="s">
        <v>309</v>
      </c>
      <c r="C13" s="253" t="str">
        <f t="shared" si="0"/>
        <v>пос. Спирово Тверская область</v>
      </c>
    </row>
    <row r="14" spans="1:3" ht="15.75" x14ac:dyDescent="0.25">
      <c r="A14" s="251" t="s">
        <v>313</v>
      </c>
      <c r="B14" s="251" t="s">
        <v>314</v>
      </c>
      <c r="C14" s="253" t="str">
        <f t="shared" si="0"/>
        <v>г. Железногорск Курская область</v>
      </c>
    </row>
    <row r="15" spans="1:3" ht="15.75" x14ac:dyDescent="0.25">
      <c r="A15" s="251" t="s">
        <v>315</v>
      </c>
      <c r="B15" s="251" t="s">
        <v>309</v>
      </c>
      <c r="C15" s="253" t="str">
        <f t="shared" si="0"/>
        <v>г. Западная Двина Тверская область</v>
      </c>
    </row>
    <row r="16" spans="1:3" ht="15.75" x14ac:dyDescent="0.25">
      <c r="A16" s="251" t="s">
        <v>316</v>
      </c>
      <c r="B16" s="251" t="s">
        <v>309</v>
      </c>
      <c r="C16" s="253" t="str">
        <f t="shared" si="0"/>
        <v>пос. Калашниково Тверская область</v>
      </c>
    </row>
    <row r="17" spans="1:3" ht="15.75" x14ac:dyDescent="0.25">
      <c r="A17" s="251" t="s">
        <v>317</v>
      </c>
      <c r="B17" s="251" t="s">
        <v>318</v>
      </c>
      <c r="C17" s="253" t="str">
        <f t="shared" si="0"/>
        <v>г. Лебедянь Липецкая область</v>
      </c>
    </row>
    <row r="18" spans="1:3" ht="15.75" x14ac:dyDescent="0.25">
      <c r="A18" s="251" t="s">
        <v>319</v>
      </c>
      <c r="B18" s="251" t="s">
        <v>309</v>
      </c>
      <c r="C18" s="253" t="str">
        <f t="shared" si="0"/>
        <v>г. Удомля Тверская область</v>
      </c>
    </row>
    <row r="19" spans="1:3" ht="15.75" x14ac:dyDescent="0.25">
      <c r="A19" s="251" t="s">
        <v>320</v>
      </c>
      <c r="B19" s="251" t="s">
        <v>321</v>
      </c>
      <c r="C19" s="253" t="str">
        <f t="shared" si="0"/>
        <v>г. Заволжье Нижегородская область</v>
      </c>
    </row>
    <row r="20" spans="1:3" ht="15.75" x14ac:dyDescent="0.25">
      <c r="A20" s="251" t="s">
        <v>322</v>
      </c>
      <c r="B20" s="251" t="s">
        <v>321</v>
      </c>
      <c r="C20" s="253" t="str">
        <f t="shared" si="0"/>
        <v>пос. Мухтолово Нижегородская область</v>
      </c>
    </row>
    <row r="21" spans="1:3" ht="15.75" x14ac:dyDescent="0.25">
      <c r="A21" s="251" t="s">
        <v>323</v>
      </c>
      <c r="B21" s="251" t="s">
        <v>321</v>
      </c>
      <c r="C21" s="253" t="str">
        <f t="shared" si="0"/>
        <v>г. Навашино Нижегородская область</v>
      </c>
    </row>
    <row r="22" spans="1:3" ht="15.75" x14ac:dyDescent="0.25">
      <c r="A22" s="251" t="s">
        <v>324</v>
      </c>
      <c r="B22" s="251" t="s">
        <v>321</v>
      </c>
      <c r="C22" s="253" t="str">
        <f t="shared" si="0"/>
        <v>г. Кулебаки Нижегородская область</v>
      </c>
    </row>
    <row r="23" spans="1:3" ht="15.75" x14ac:dyDescent="0.25">
      <c r="A23" s="251" t="s">
        <v>325</v>
      </c>
      <c r="B23" s="251" t="s">
        <v>321</v>
      </c>
      <c r="C23" s="253" t="str">
        <f t="shared" si="0"/>
        <v>г. Ворсма Нижегородская область</v>
      </c>
    </row>
    <row r="24" spans="1:3" ht="15.75" x14ac:dyDescent="0.25">
      <c r="A24" s="251" t="s">
        <v>326</v>
      </c>
      <c r="B24" s="251" t="s">
        <v>321</v>
      </c>
      <c r="C24" s="253" t="str">
        <f t="shared" si="0"/>
        <v>г. Первомайск Нижегородская область</v>
      </c>
    </row>
    <row r="25" spans="1:3" ht="15.75" x14ac:dyDescent="0.25">
      <c r="A25" s="251" t="s">
        <v>327</v>
      </c>
      <c r="B25" s="251" t="s">
        <v>321</v>
      </c>
      <c r="C25" s="253" t="str">
        <f t="shared" si="0"/>
        <v>г. Павлово Нижегородская область</v>
      </c>
    </row>
    <row r="26" spans="1:3" ht="15.75" x14ac:dyDescent="0.25">
      <c r="A26" s="251" t="s">
        <v>328</v>
      </c>
      <c r="B26" s="251" t="s">
        <v>321</v>
      </c>
      <c r="C26" s="253" t="str">
        <f t="shared" si="0"/>
        <v>г. Володарск Нижегородская область</v>
      </c>
    </row>
    <row r="27" spans="1:3" ht="15.75" x14ac:dyDescent="0.25">
      <c r="A27" s="251" t="s">
        <v>329</v>
      </c>
      <c r="B27" s="251" t="s">
        <v>321</v>
      </c>
      <c r="C27" s="253" t="str">
        <f t="shared" si="0"/>
        <v>г. Княгинино Нижегородская область</v>
      </c>
    </row>
    <row r="28" spans="1:3" ht="15.75" x14ac:dyDescent="0.25">
      <c r="A28" s="251" t="s">
        <v>330</v>
      </c>
      <c r="B28" s="251" t="s">
        <v>321</v>
      </c>
      <c r="C28" s="253" t="str">
        <f t="shared" si="0"/>
        <v>пос. Решетиха Нижегородская область</v>
      </c>
    </row>
    <row r="29" spans="1:3" ht="15.75" x14ac:dyDescent="0.25">
      <c r="A29" s="251" t="s">
        <v>331</v>
      </c>
      <c r="B29" s="251" t="s">
        <v>321</v>
      </c>
      <c r="C29" s="253" t="str">
        <f t="shared" si="0"/>
        <v>г. Балахна Нижегородская область</v>
      </c>
    </row>
    <row r="30" spans="1:3" ht="15.75" x14ac:dyDescent="0.25">
      <c r="A30" s="251" t="s">
        <v>332</v>
      </c>
      <c r="B30" s="251" t="s">
        <v>321</v>
      </c>
      <c r="C30" s="253" t="str">
        <f t="shared" si="0"/>
        <v>г. Выкса Нижегородская область</v>
      </c>
    </row>
    <row r="31" spans="1:3" ht="15.75" x14ac:dyDescent="0.25">
      <c r="A31" s="251" t="s">
        <v>333</v>
      </c>
      <c r="B31" s="251" t="s">
        <v>334</v>
      </c>
      <c r="C31" s="253" t="str">
        <f t="shared" si="0"/>
        <v>пос. Чегдомын Хабаровский край</v>
      </c>
    </row>
    <row r="32" spans="1:3" ht="30" x14ac:dyDescent="0.25">
      <c r="A32" s="251" t="s">
        <v>335</v>
      </c>
      <c r="B32" s="251" t="s">
        <v>336</v>
      </c>
      <c r="C32" s="253" t="str">
        <f t="shared" si="0"/>
        <v>пос. Теплоозерск Еврейская автономная область</v>
      </c>
    </row>
    <row r="33" spans="1:3" ht="15.75" x14ac:dyDescent="0.25">
      <c r="A33" s="251" t="s">
        <v>337</v>
      </c>
      <c r="B33" s="251" t="s">
        <v>338</v>
      </c>
      <c r="C33" s="253" t="str">
        <f t="shared" si="0"/>
        <v>г. Удачный Республика Саха (Якутия)</v>
      </c>
    </row>
    <row r="34" spans="1:3" ht="15.75" x14ac:dyDescent="0.25">
      <c r="A34" s="251" t="s">
        <v>339</v>
      </c>
      <c r="B34" s="251" t="s">
        <v>338</v>
      </c>
      <c r="C34" s="253" t="str">
        <f t="shared" si="0"/>
        <v>г. Нерюнгри Республика Саха (Якутия)</v>
      </c>
    </row>
    <row r="35" spans="1:3" ht="15.75" x14ac:dyDescent="0.25">
      <c r="A35" s="251" t="s">
        <v>340</v>
      </c>
      <c r="B35" s="251" t="s">
        <v>338</v>
      </c>
      <c r="C35" s="253" t="str">
        <f t="shared" si="0"/>
        <v>пос. Айхал Республика Саха (Якутия)</v>
      </c>
    </row>
    <row r="36" spans="1:3" ht="15.75" x14ac:dyDescent="0.25">
      <c r="A36" s="251" t="s">
        <v>341</v>
      </c>
      <c r="B36" s="251" t="s">
        <v>342</v>
      </c>
      <c r="C36" s="253" t="str">
        <f t="shared" si="0"/>
        <v>г. Петровск Саратовская область</v>
      </c>
    </row>
    <row r="37" spans="1:3" ht="15.75" x14ac:dyDescent="0.25">
      <c r="A37" s="251" t="s">
        <v>343</v>
      </c>
      <c r="B37" s="251" t="s">
        <v>342</v>
      </c>
      <c r="C37" s="253" t="str">
        <f t="shared" si="0"/>
        <v>г. Вольск Саратовская область</v>
      </c>
    </row>
    <row r="38" spans="1:3" ht="15.75" x14ac:dyDescent="0.25">
      <c r="A38" s="251" t="s">
        <v>344</v>
      </c>
      <c r="B38" s="251" t="s">
        <v>345</v>
      </c>
      <c r="C38" s="253" t="str">
        <f t="shared" si="0"/>
        <v>г. Сарапул Удмуртская Республика</v>
      </c>
    </row>
    <row r="39" spans="1:3" ht="15.75" x14ac:dyDescent="0.25">
      <c r="A39" s="251" t="s">
        <v>346</v>
      </c>
      <c r="B39" s="251" t="s">
        <v>334</v>
      </c>
      <c r="C39" s="253" t="str">
        <f t="shared" si="0"/>
        <v>пос. Эльбан Хабаровский край</v>
      </c>
    </row>
    <row r="40" spans="1:3" ht="30" x14ac:dyDescent="0.25">
      <c r="A40" s="251" t="s">
        <v>347</v>
      </c>
      <c r="B40" s="251" t="s">
        <v>338</v>
      </c>
      <c r="C40" s="253" t="str">
        <f t="shared" si="0"/>
        <v>пос. Нижний Куранах Республика Саха (Якутия)</v>
      </c>
    </row>
    <row r="41" spans="1:3" ht="15.75" x14ac:dyDescent="0.25">
      <c r="A41" s="251" t="s">
        <v>348</v>
      </c>
      <c r="B41" s="251" t="s">
        <v>338</v>
      </c>
      <c r="C41" s="253" t="str">
        <f t="shared" si="0"/>
        <v>пос. Мохсоголлох Республика Саха (Якутия)</v>
      </c>
    </row>
    <row r="42" spans="1:3" ht="15.75" x14ac:dyDescent="0.25">
      <c r="A42" s="251" t="s">
        <v>349</v>
      </c>
      <c r="B42" s="251" t="s">
        <v>338</v>
      </c>
      <c r="C42" s="253" t="str">
        <f t="shared" si="0"/>
        <v>г. Мирный Республика Саха (Якутия)</v>
      </c>
    </row>
    <row r="43" spans="1:3" ht="15.75" x14ac:dyDescent="0.25">
      <c r="A43" s="251" t="s">
        <v>350</v>
      </c>
      <c r="B43" s="251" t="s">
        <v>345</v>
      </c>
      <c r="C43" s="253" t="str">
        <f t="shared" si="0"/>
        <v>г. Воткинск Удмуртская Республика</v>
      </c>
    </row>
    <row r="44" spans="1:3" ht="15.75" x14ac:dyDescent="0.25">
      <c r="A44" s="251" t="s">
        <v>351</v>
      </c>
      <c r="B44" s="251" t="s">
        <v>345</v>
      </c>
      <c r="C44" s="253" t="str">
        <f t="shared" si="0"/>
        <v>г. Глазов Удмуртская Республика</v>
      </c>
    </row>
    <row r="45" spans="1:3" ht="15.75" x14ac:dyDescent="0.25">
      <c r="A45" s="251" t="s">
        <v>352</v>
      </c>
      <c r="B45" s="251" t="s">
        <v>353</v>
      </c>
      <c r="C45" s="253" t="str">
        <f t="shared" si="0"/>
        <v>пос. Кизема Архангельская область</v>
      </c>
    </row>
    <row r="46" spans="1:3" ht="15.75" x14ac:dyDescent="0.25">
      <c r="A46" s="251" t="s">
        <v>354</v>
      </c>
      <c r="B46" s="251" t="s">
        <v>353</v>
      </c>
      <c r="C46" s="253" t="str">
        <f t="shared" si="0"/>
        <v>г. Онега Архангельская область</v>
      </c>
    </row>
    <row r="47" spans="1:3" ht="15.75" x14ac:dyDescent="0.25">
      <c r="A47" s="251" t="s">
        <v>355</v>
      </c>
      <c r="B47" s="251" t="s">
        <v>356</v>
      </c>
      <c r="C47" s="253" t="str">
        <f t="shared" si="0"/>
        <v>г. Пикалево Ленинградская область</v>
      </c>
    </row>
    <row r="48" spans="1:3" ht="15.75" x14ac:dyDescent="0.25">
      <c r="A48" s="251" t="s">
        <v>357</v>
      </c>
      <c r="B48" s="251" t="s">
        <v>353</v>
      </c>
      <c r="C48" s="253" t="str">
        <f t="shared" si="0"/>
        <v>пос. Октябрьский Архангельская область</v>
      </c>
    </row>
    <row r="49" spans="1:3" ht="15.75" x14ac:dyDescent="0.25">
      <c r="A49" s="251" t="s">
        <v>358</v>
      </c>
      <c r="B49" s="251" t="s">
        <v>353</v>
      </c>
      <c r="C49" s="253" t="str">
        <f t="shared" si="0"/>
        <v>г. Коряжма Архангельская область</v>
      </c>
    </row>
    <row r="50" spans="1:3" ht="15.75" x14ac:dyDescent="0.25">
      <c r="A50" s="251" t="s">
        <v>359</v>
      </c>
      <c r="B50" s="251" t="s">
        <v>353</v>
      </c>
      <c r="C50" s="253" t="str">
        <f t="shared" si="0"/>
        <v>г. Новодвинск Архангельская область</v>
      </c>
    </row>
    <row r="51" spans="1:3" ht="15.75" x14ac:dyDescent="0.25">
      <c r="A51" s="251" t="s">
        <v>360</v>
      </c>
      <c r="B51" s="251" t="s">
        <v>356</v>
      </c>
      <c r="C51" s="253" t="str">
        <f t="shared" si="0"/>
        <v>г. Сланцы Ленинградская область</v>
      </c>
    </row>
    <row r="52" spans="1:3" ht="15.75" x14ac:dyDescent="0.25">
      <c r="A52" s="251" t="s">
        <v>361</v>
      </c>
      <c r="B52" s="251" t="s">
        <v>353</v>
      </c>
      <c r="C52" s="253" t="str">
        <f t="shared" si="0"/>
        <v>пос. Североонежск Архангельская область</v>
      </c>
    </row>
    <row r="53" spans="1:3" ht="15.75" x14ac:dyDescent="0.25">
      <c r="A53" s="251" t="s">
        <v>362</v>
      </c>
      <c r="B53" s="251" t="s">
        <v>353</v>
      </c>
      <c r="C53" s="253" t="str">
        <f t="shared" si="0"/>
        <v>г. Северодвинск Архангельская область</v>
      </c>
    </row>
    <row r="54" spans="1:3" ht="15.75" x14ac:dyDescent="0.25">
      <c r="A54" s="251" t="s">
        <v>363</v>
      </c>
      <c r="B54" s="251" t="s">
        <v>356</v>
      </c>
      <c r="C54" s="253" t="str">
        <f t="shared" si="0"/>
        <v>г. Сясьстрой Ленинградская область</v>
      </c>
    </row>
    <row r="55" spans="1:3" ht="15.75" x14ac:dyDescent="0.25">
      <c r="A55" s="251" t="s">
        <v>364</v>
      </c>
      <c r="B55" s="251" t="s">
        <v>365</v>
      </c>
      <c r="C55" s="253" t="str">
        <f t="shared" si="0"/>
        <v>г. Новотроицк Оренбургская область</v>
      </c>
    </row>
    <row r="56" spans="1:3" ht="15.75" x14ac:dyDescent="0.25">
      <c r="A56" s="251" t="s">
        <v>366</v>
      </c>
      <c r="B56" s="251" t="s">
        <v>365</v>
      </c>
      <c r="C56" s="253" t="str">
        <f t="shared" si="0"/>
        <v>г. Кувандык Оренбургская область</v>
      </c>
    </row>
    <row r="57" spans="1:3" ht="15.75" x14ac:dyDescent="0.25">
      <c r="A57" s="251" t="s">
        <v>367</v>
      </c>
      <c r="B57" s="251" t="s">
        <v>365</v>
      </c>
      <c r="C57" s="253" t="str">
        <f t="shared" si="0"/>
        <v>пос. Светлый Оренбургская область</v>
      </c>
    </row>
    <row r="58" spans="1:3" ht="15.75" x14ac:dyDescent="0.25">
      <c r="A58" s="251" t="s">
        <v>368</v>
      </c>
      <c r="B58" s="251" t="s">
        <v>369</v>
      </c>
      <c r="C58" s="253" t="str">
        <f t="shared" si="0"/>
        <v>г. Зеленодольск Республика Татарстан</v>
      </c>
    </row>
    <row r="59" spans="1:3" ht="15.75" x14ac:dyDescent="0.25">
      <c r="A59" s="251" t="s">
        <v>370</v>
      </c>
      <c r="B59" s="251" t="s">
        <v>369</v>
      </c>
      <c r="C59" s="253" t="str">
        <f t="shared" si="0"/>
        <v>г. Набережные Челны Республика Татарстан</v>
      </c>
    </row>
    <row r="60" spans="1:3" ht="15.75" x14ac:dyDescent="0.25">
      <c r="A60" s="251" t="s">
        <v>371</v>
      </c>
      <c r="B60" s="251" t="s">
        <v>365</v>
      </c>
      <c r="C60" s="253" t="str">
        <f t="shared" si="0"/>
        <v>г. Медногорск Оренбургская область</v>
      </c>
    </row>
    <row r="61" spans="1:3" ht="15.75" x14ac:dyDescent="0.25">
      <c r="A61" s="251" t="s">
        <v>372</v>
      </c>
      <c r="B61" s="251" t="s">
        <v>365</v>
      </c>
      <c r="C61" s="253" t="str">
        <f t="shared" si="0"/>
        <v>г. Гай Оренбургская область</v>
      </c>
    </row>
    <row r="62" spans="1:3" ht="15.75" x14ac:dyDescent="0.25">
      <c r="A62" s="251" t="s">
        <v>373</v>
      </c>
      <c r="B62" s="251" t="s">
        <v>374</v>
      </c>
      <c r="C62" s="253" t="str">
        <f t="shared" si="0"/>
        <v>г. Сердобск Пензенская область</v>
      </c>
    </row>
    <row r="63" spans="1:3" ht="15.75" x14ac:dyDescent="0.25">
      <c r="A63" s="251" t="s">
        <v>375</v>
      </c>
      <c r="B63" s="251" t="s">
        <v>374</v>
      </c>
      <c r="C63" s="253" t="str">
        <f t="shared" si="0"/>
        <v>г. Никольск Пензенская область</v>
      </c>
    </row>
    <row r="64" spans="1:3" ht="15.75" x14ac:dyDescent="0.25">
      <c r="A64" s="251" t="s">
        <v>376</v>
      </c>
      <c r="B64" s="251" t="s">
        <v>369</v>
      </c>
      <c r="C64" s="253" t="str">
        <f t="shared" si="0"/>
        <v>пос. Камские Поляны Республика Татарстан</v>
      </c>
    </row>
    <row r="65" spans="1:3" ht="15.75" x14ac:dyDescent="0.25">
      <c r="A65" s="251" t="s">
        <v>377</v>
      </c>
      <c r="B65" s="251" t="s">
        <v>369</v>
      </c>
      <c r="C65" s="253" t="str">
        <f t="shared" si="0"/>
        <v>г. Елабуга Республика Татарстан</v>
      </c>
    </row>
    <row r="66" spans="1:3" ht="15.75" x14ac:dyDescent="0.25">
      <c r="A66" s="251" t="s">
        <v>378</v>
      </c>
      <c r="B66" s="251" t="s">
        <v>369</v>
      </c>
      <c r="C66" s="253" t="str">
        <f t="shared" ref="C66:C129" si="1">CONCATENATE(A66," ",B66)</f>
        <v>г. Менделеевск Республика Татарстан</v>
      </c>
    </row>
    <row r="67" spans="1:3" ht="15.75" x14ac:dyDescent="0.25">
      <c r="A67" s="251" t="s">
        <v>379</v>
      </c>
      <c r="B67" s="251" t="s">
        <v>369</v>
      </c>
      <c r="C67" s="253" t="str">
        <f t="shared" si="1"/>
        <v>г. Чистополь Республика Татарстан</v>
      </c>
    </row>
    <row r="68" spans="1:3" ht="15.75" x14ac:dyDescent="0.25">
      <c r="A68" s="251" t="s">
        <v>380</v>
      </c>
      <c r="B68" s="251" t="s">
        <v>365</v>
      </c>
      <c r="C68" s="253" t="str">
        <f t="shared" si="1"/>
        <v>г. Соль-Илецк Оренбургская область</v>
      </c>
    </row>
    <row r="69" spans="1:3" ht="15.75" x14ac:dyDescent="0.25">
      <c r="A69" s="251" t="s">
        <v>381</v>
      </c>
      <c r="B69" s="251" t="s">
        <v>365</v>
      </c>
      <c r="C69" s="253" t="str">
        <f t="shared" si="1"/>
        <v>г. Ясный Оренбургская область</v>
      </c>
    </row>
    <row r="70" spans="1:3" ht="15.75" x14ac:dyDescent="0.25">
      <c r="A70" s="251" t="s">
        <v>382</v>
      </c>
      <c r="B70" s="251" t="s">
        <v>374</v>
      </c>
      <c r="C70" s="253" t="str">
        <f t="shared" si="1"/>
        <v>пос. Мокшан Пензенская область</v>
      </c>
    </row>
    <row r="71" spans="1:3" ht="15.75" x14ac:dyDescent="0.25">
      <c r="A71" s="251" t="s">
        <v>383</v>
      </c>
      <c r="B71" s="251" t="s">
        <v>374</v>
      </c>
      <c r="C71" s="253" t="str">
        <f t="shared" si="1"/>
        <v>г. Заречный Пензенская область</v>
      </c>
    </row>
    <row r="72" spans="1:3" ht="15.75" x14ac:dyDescent="0.25">
      <c r="A72" s="251" t="s">
        <v>384</v>
      </c>
      <c r="B72" s="251" t="s">
        <v>369</v>
      </c>
      <c r="C72" s="253" t="str">
        <f t="shared" si="1"/>
        <v>г. Нижнекамск Республика Татарстан</v>
      </c>
    </row>
    <row r="73" spans="1:3" ht="15.75" x14ac:dyDescent="0.25">
      <c r="A73" s="251" t="s">
        <v>385</v>
      </c>
      <c r="B73" s="251" t="s">
        <v>386</v>
      </c>
      <c r="C73" s="253" t="str">
        <f t="shared" si="1"/>
        <v>г. Каспийск Республика Дагестан</v>
      </c>
    </row>
    <row r="74" spans="1:3" ht="15.75" x14ac:dyDescent="0.25">
      <c r="A74" s="251" t="s">
        <v>387</v>
      </c>
      <c r="B74" s="251" t="s">
        <v>386</v>
      </c>
      <c r="C74" s="253" t="str">
        <f t="shared" si="1"/>
        <v>г. Дагестанские Огни Республика Дагестан</v>
      </c>
    </row>
    <row r="75" spans="1:3" ht="15.75" x14ac:dyDescent="0.25">
      <c r="A75" s="251" t="s">
        <v>388</v>
      </c>
      <c r="B75" s="251" t="s">
        <v>389</v>
      </c>
      <c r="C75" s="253" t="str">
        <f t="shared" si="1"/>
        <v>пос. Елань-Коленовский Воронежская область</v>
      </c>
    </row>
    <row r="76" spans="1:3" ht="15.75" x14ac:dyDescent="0.25">
      <c r="A76" s="251" t="s">
        <v>390</v>
      </c>
      <c r="B76" s="251" t="s">
        <v>389</v>
      </c>
      <c r="C76" s="253" t="str">
        <f t="shared" si="1"/>
        <v>г. Семилуки Воронежская область</v>
      </c>
    </row>
    <row r="77" spans="1:3" ht="15.75" x14ac:dyDescent="0.25">
      <c r="A77" s="251" t="s">
        <v>391</v>
      </c>
      <c r="B77" s="251" t="s">
        <v>389</v>
      </c>
      <c r="C77" s="253" t="str">
        <f t="shared" si="1"/>
        <v>г. Павловск Воронежская область</v>
      </c>
    </row>
    <row r="78" spans="1:3" ht="30" x14ac:dyDescent="0.25">
      <c r="A78" s="251" t="s">
        <v>392</v>
      </c>
      <c r="B78" s="251" t="s">
        <v>393</v>
      </c>
      <c r="C78" s="253" t="str">
        <f t="shared" si="1"/>
        <v>пос. Медногорский Карачаево-Черкесская Республика</v>
      </c>
    </row>
    <row r="79" spans="1:3" ht="15.75" x14ac:dyDescent="0.25">
      <c r="A79" s="251" t="s">
        <v>394</v>
      </c>
      <c r="B79" s="251" t="s">
        <v>395</v>
      </c>
      <c r="C79" s="253" t="str">
        <f t="shared" si="1"/>
        <v>г. Мантурово Костромская область</v>
      </c>
    </row>
    <row r="80" spans="1:3" ht="15.75" x14ac:dyDescent="0.25">
      <c r="A80" s="251" t="s">
        <v>396</v>
      </c>
      <c r="B80" s="251" t="s">
        <v>395</v>
      </c>
      <c r="C80" s="253" t="str">
        <f t="shared" si="1"/>
        <v>г. Галич Костромская область</v>
      </c>
    </row>
    <row r="81" spans="1:3" ht="15.75" x14ac:dyDescent="0.25">
      <c r="A81" s="251" t="s">
        <v>397</v>
      </c>
      <c r="B81" s="251" t="s">
        <v>398</v>
      </c>
      <c r="C81" s="253" t="str">
        <f t="shared" si="1"/>
        <v>г. Невинномысск Ставропольский край</v>
      </c>
    </row>
    <row r="82" spans="1:3" ht="15.75" x14ac:dyDescent="0.25">
      <c r="A82" s="251" t="s">
        <v>399</v>
      </c>
      <c r="B82" s="251" t="s">
        <v>389</v>
      </c>
      <c r="C82" s="253" t="str">
        <f t="shared" si="1"/>
        <v>г. Россошь Воронежская область</v>
      </c>
    </row>
    <row r="83" spans="1:3" ht="15.75" x14ac:dyDescent="0.25">
      <c r="A83" s="251" t="s">
        <v>400</v>
      </c>
      <c r="B83" s="251" t="s">
        <v>401</v>
      </c>
      <c r="C83" s="253" t="str">
        <f t="shared" si="1"/>
        <v>г. Котовск Тамбовская область</v>
      </c>
    </row>
    <row r="84" spans="1:3" ht="15.75" x14ac:dyDescent="0.25">
      <c r="A84" s="251" t="s">
        <v>402</v>
      </c>
      <c r="B84" s="251" t="s">
        <v>401</v>
      </c>
      <c r="C84" s="253" t="str">
        <f t="shared" si="1"/>
        <v>пос. Знаменка Тамбовская область</v>
      </c>
    </row>
    <row r="85" spans="1:3" ht="15.75" x14ac:dyDescent="0.25">
      <c r="A85" s="251" t="s">
        <v>403</v>
      </c>
      <c r="B85" s="251" t="s">
        <v>404</v>
      </c>
      <c r="C85" s="253" t="str">
        <f t="shared" si="1"/>
        <v>пос. Селенгинск Республика Бурятия</v>
      </c>
    </row>
    <row r="86" spans="1:3" ht="15.75" x14ac:dyDescent="0.25">
      <c r="A86" s="251" t="s">
        <v>405</v>
      </c>
      <c r="B86" s="251" t="s">
        <v>406</v>
      </c>
      <c r="C86" s="253" t="str">
        <f t="shared" si="1"/>
        <v>г. Бородино Красноярский край</v>
      </c>
    </row>
    <row r="87" spans="1:3" ht="15.75" x14ac:dyDescent="0.25">
      <c r="A87" s="251" t="s">
        <v>407</v>
      </c>
      <c r="B87" s="251" t="s">
        <v>406</v>
      </c>
      <c r="C87" s="253" t="str">
        <f t="shared" si="1"/>
        <v>г. Зеленогорск Красноярский край</v>
      </c>
    </row>
    <row r="88" spans="1:3" ht="15.75" x14ac:dyDescent="0.25">
      <c r="A88" s="251" t="s">
        <v>408</v>
      </c>
      <c r="B88" s="251" t="s">
        <v>404</v>
      </c>
      <c r="C88" s="253" t="str">
        <f t="shared" si="1"/>
        <v>пос. Каменск Республика Бурятия</v>
      </c>
    </row>
    <row r="89" spans="1:3" ht="15.75" x14ac:dyDescent="0.25">
      <c r="A89" s="251" t="s">
        <v>409</v>
      </c>
      <c r="B89" s="251" t="s">
        <v>404</v>
      </c>
      <c r="C89" s="253" t="str">
        <f t="shared" si="1"/>
        <v>г. Гусиноозерск Республика Бурятия</v>
      </c>
    </row>
    <row r="90" spans="1:3" ht="15.75" x14ac:dyDescent="0.25">
      <c r="A90" s="251" t="s">
        <v>410</v>
      </c>
      <c r="B90" s="251" t="s">
        <v>404</v>
      </c>
      <c r="C90" s="253" t="str">
        <f t="shared" si="1"/>
        <v>г. Северобайкальск Республика Бурятия</v>
      </c>
    </row>
    <row r="91" spans="1:3" ht="15.75" x14ac:dyDescent="0.25">
      <c r="A91" s="251" t="s">
        <v>411</v>
      </c>
      <c r="B91" s="251" t="s">
        <v>404</v>
      </c>
      <c r="C91" s="253" t="str">
        <f t="shared" si="1"/>
        <v>пос. Саган-Нур Республика Бурятия</v>
      </c>
    </row>
    <row r="92" spans="1:3" ht="15.75" x14ac:dyDescent="0.25">
      <c r="A92" s="251" t="s">
        <v>412</v>
      </c>
      <c r="B92" s="251" t="s">
        <v>406</v>
      </c>
      <c r="C92" s="253" t="str">
        <f t="shared" si="1"/>
        <v>г. Норильск Красноярский край</v>
      </c>
    </row>
    <row r="93" spans="1:3" ht="15.75" x14ac:dyDescent="0.25">
      <c r="A93" s="251" t="s">
        <v>313</v>
      </c>
      <c r="B93" s="251" t="s">
        <v>406</v>
      </c>
      <c r="C93" s="253" t="str">
        <f t="shared" si="1"/>
        <v>г. Железногорск Красноярский край</v>
      </c>
    </row>
    <row r="94" spans="1:3" ht="15.75" x14ac:dyDescent="0.25">
      <c r="A94" s="251" t="s">
        <v>413</v>
      </c>
      <c r="B94" s="251" t="s">
        <v>406</v>
      </c>
      <c r="C94" s="253" t="str">
        <f t="shared" si="1"/>
        <v>г. Лесосибирск Красноярский край</v>
      </c>
    </row>
    <row r="95" spans="1:3" ht="15.75" x14ac:dyDescent="0.25">
      <c r="A95" s="251" t="s">
        <v>414</v>
      </c>
      <c r="B95" s="251" t="s">
        <v>404</v>
      </c>
      <c r="C95" s="253" t="str">
        <f t="shared" si="1"/>
        <v>г. Закаменск Республика Бурятия</v>
      </c>
    </row>
    <row r="96" spans="1:3" ht="15.75" x14ac:dyDescent="0.25">
      <c r="A96" s="251" t="s">
        <v>415</v>
      </c>
      <c r="B96" s="251" t="s">
        <v>416</v>
      </c>
      <c r="C96" s="253" t="str">
        <f t="shared" si="1"/>
        <v>пос. Песочное Ярославская область</v>
      </c>
    </row>
    <row r="97" spans="1:3" ht="15.75" x14ac:dyDescent="0.25">
      <c r="A97" s="251" t="s">
        <v>417</v>
      </c>
      <c r="B97" s="251" t="s">
        <v>416</v>
      </c>
      <c r="C97" s="253" t="str">
        <f t="shared" si="1"/>
        <v>г. Гаврилов-Ям Ярославская область</v>
      </c>
    </row>
    <row r="98" spans="1:3" ht="15.75" x14ac:dyDescent="0.25">
      <c r="A98" s="251" t="s">
        <v>418</v>
      </c>
      <c r="B98" s="251" t="s">
        <v>419</v>
      </c>
      <c r="C98" s="253" t="str">
        <f t="shared" si="1"/>
        <v>г. Алексин Тульская область</v>
      </c>
    </row>
    <row r="99" spans="1:3" ht="15.75" x14ac:dyDescent="0.25">
      <c r="A99" s="251" t="s">
        <v>420</v>
      </c>
      <c r="B99" s="251" t="s">
        <v>419</v>
      </c>
      <c r="C99" s="253" t="str">
        <f t="shared" si="1"/>
        <v>г. Ефремов Тульская область</v>
      </c>
    </row>
    <row r="100" spans="1:3" ht="15.75" x14ac:dyDescent="0.25">
      <c r="A100" s="251" t="s">
        <v>421</v>
      </c>
      <c r="B100" s="251" t="s">
        <v>416</v>
      </c>
      <c r="C100" s="253" t="str">
        <f t="shared" si="1"/>
        <v>г. Тутаев Ярославская область</v>
      </c>
    </row>
    <row r="101" spans="1:3" ht="15.75" x14ac:dyDescent="0.25">
      <c r="A101" s="251" t="s">
        <v>422</v>
      </c>
      <c r="B101" s="251" t="s">
        <v>416</v>
      </c>
      <c r="C101" s="253" t="str">
        <f t="shared" si="1"/>
        <v>г. Ростов Ярославская область</v>
      </c>
    </row>
    <row r="102" spans="1:3" ht="15.75" x14ac:dyDescent="0.25">
      <c r="A102" s="251" t="s">
        <v>423</v>
      </c>
      <c r="B102" s="251" t="s">
        <v>424</v>
      </c>
      <c r="C102" s="253" t="str">
        <f t="shared" si="1"/>
        <v>г. Губкин Белгородская область</v>
      </c>
    </row>
    <row r="103" spans="1:3" ht="15.75" x14ac:dyDescent="0.25">
      <c r="A103" s="251" t="s">
        <v>425</v>
      </c>
      <c r="B103" s="251" t="s">
        <v>419</v>
      </c>
      <c r="C103" s="253" t="str">
        <f t="shared" si="1"/>
        <v>г. Белев Тульская область</v>
      </c>
    </row>
    <row r="104" spans="1:3" ht="15.75" x14ac:dyDescent="0.25">
      <c r="A104" s="251" t="s">
        <v>302</v>
      </c>
      <c r="B104" s="251" t="s">
        <v>419</v>
      </c>
      <c r="C104" s="253" t="str">
        <f t="shared" si="1"/>
        <v>пос. Первомайский Тульская область</v>
      </c>
    </row>
    <row r="105" spans="1:3" ht="15.75" x14ac:dyDescent="0.25">
      <c r="A105" s="251" t="s">
        <v>426</v>
      </c>
      <c r="B105" s="251" t="s">
        <v>419</v>
      </c>
      <c r="C105" s="253" t="str">
        <f t="shared" si="1"/>
        <v>г. Суворов Тульская область</v>
      </c>
    </row>
    <row r="106" spans="1:3" ht="15.75" x14ac:dyDescent="0.25">
      <c r="A106" s="251" t="s">
        <v>427</v>
      </c>
      <c r="B106" s="251" t="s">
        <v>428</v>
      </c>
      <c r="C106" s="253" t="str">
        <f t="shared" si="1"/>
        <v>г. Красавино Вологодская область</v>
      </c>
    </row>
    <row r="107" spans="1:3" ht="15.75" x14ac:dyDescent="0.25">
      <c r="A107" s="251" t="s">
        <v>429</v>
      </c>
      <c r="B107" s="251" t="s">
        <v>428</v>
      </c>
      <c r="C107" s="253" t="str">
        <f t="shared" si="1"/>
        <v>пос. Сазоново Вологодская область</v>
      </c>
    </row>
    <row r="108" spans="1:3" ht="15.75" x14ac:dyDescent="0.25">
      <c r="A108" s="251" t="s">
        <v>430</v>
      </c>
      <c r="B108" s="251" t="s">
        <v>428</v>
      </c>
      <c r="C108" s="253" t="str">
        <f t="shared" si="1"/>
        <v>г. Череповец Вологодская область</v>
      </c>
    </row>
    <row r="109" spans="1:3" ht="15.75" x14ac:dyDescent="0.25">
      <c r="A109" s="251" t="s">
        <v>431</v>
      </c>
      <c r="B109" s="251" t="s">
        <v>432</v>
      </c>
      <c r="C109" s="253" t="str">
        <f t="shared" si="1"/>
        <v>г. Кировск Мурманская область</v>
      </c>
    </row>
    <row r="110" spans="1:3" ht="15.75" x14ac:dyDescent="0.25">
      <c r="A110" s="251" t="s">
        <v>433</v>
      </c>
      <c r="B110" s="251" t="s">
        <v>432</v>
      </c>
      <c r="C110" s="253" t="str">
        <f t="shared" si="1"/>
        <v>г. Ковдор Мурманская область</v>
      </c>
    </row>
    <row r="111" spans="1:3" ht="15.75" x14ac:dyDescent="0.25">
      <c r="A111" s="251" t="s">
        <v>434</v>
      </c>
      <c r="B111" s="251" t="s">
        <v>432</v>
      </c>
      <c r="C111" s="253" t="str">
        <f t="shared" si="1"/>
        <v>пос. Ревда Мурманская область</v>
      </c>
    </row>
    <row r="112" spans="1:3" ht="15.75" x14ac:dyDescent="0.25">
      <c r="A112" s="251" t="s">
        <v>435</v>
      </c>
      <c r="B112" s="251" t="s">
        <v>436</v>
      </c>
      <c r="C112" s="253" t="str">
        <f t="shared" si="1"/>
        <v>пос. Краснофарфорный Новгородская область</v>
      </c>
    </row>
    <row r="113" spans="1:3" ht="15.75" x14ac:dyDescent="0.25">
      <c r="A113" s="251" t="s">
        <v>437</v>
      </c>
      <c r="B113" s="251" t="s">
        <v>436</v>
      </c>
      <c r="C113" s="253" t="str">
        <f t="shared" si="1"/>
        <v>г. Пестово Новгородская область</v>
      </c>
    </row>
    <row r="114" spans="1:3" ht="15.75" x14ac:dyDescent="0.25">
      <c r="A114" s="251" t="s">
        <v>438</v>
      </c>
      <c r="B114" s="251" t="s">
        <v>439</v>
      </c>
      <c r="C114" s="253" t="str">
        <f t="shared" si="1"/>
        <v>г. Емва Республика Коми</v>
      </c>
    </row>
    <row r="115" spans="1:3" ht="15.75" x14ac:dyDescent="0.25">
      <c r="A115" s="251" t="s">
        <v>440</v>
      </c>
      <c r="B115" s="251" t="s">
        <v>428</v>
      </c>
      <c r="C115" s="253" t="str">
        <f t="shared" si="1"/>
        <v>г. Сокол Вологодская область</v>
      </c>
    </row>
    <row r="116" spans="1:3" ht="15.75" x14ac:dyDescent="0.25">
      <c r="A116" s="251" t="s">
        <v>441</v>
      </c>
      <c r="B116" s="251" t="s">
        <v>432</v>
      </c>
      <c r="C116" s="253" t="str">
        <f t="shared" si="1"/>
        <v>пос. Никель Мурманская область</v>
      </c>
    </row>
    <row r="117" spans="1:3" ht="15.75" x14ac:dyDescent="0.25">
      <c r="A117" s="251" t="s">
        <v>442</v>
      </c>
      <c r="B117" s="251" t="s">
        <v>432</v>
      </c>
      <c r="C117" s="253" t="str">
        <f t="shared" si="1"/>
        <v>г. Мончегорск Мурманская область</v>
      </c>
    </row>
    <row r="118" spans="1:3" ht="15.75" x14ac:dyDescent="0.25">
      <c r="A118" s="251" t="s">
        <v>443</v>
      </c>
      <c r="B118" s="251" t="s">
        <v>432</v>
      </c>
      <c r="C118" s="253" t="str">
        <f t="shared" si="1"/>
        <v>г. Заполярный Мурманская область</v>
      </c>
    </row>
    <row r="119" spans="1:3" ht="15.75" x14ac:dyDescent="0.25">
      <c r="A119" s="251" t="s">
        <v>444</v>
      </c>
      <c r="B119" s="251" t="s">
        <v>432</v>
      </c>
      <c r="C119" s="253" t="str">
        <f t="shared" si="1"/>
        <v>г. Оленегорск Мурманская область</v>
      </c>
    </row>
    <row r="120" spans="1:3" ht="15.75" x14ac:dyDescent="0.25">
      <c r="A120" s="251" t="s">
        <v>445</v>
      </c>
      <c r="B120" s="251" t="s">
        <v>436</v>
      </c>
      <c r="C120" s="253" t="str">
        <f t="shared" si="1"/>
        <v>пос. Парфино Новгородская область</v>
      </c>
    </row>
    <row r="121" spans="1:3" ht="15.75" x14ac:dyDescent="0.25">
      <c r="A121" s="251" t="s">
        <v>446</v>
      </c>
      <c r="B121" s="251" t="s">
        <v>436</v>
      </c>
      <c r="C121" s="253" t="str">
        <f t="shared" si="1"/>
        <v>г. Боровичи Новгородская область</v>
      </c>
    </row>
    <row r="122" spans="1:3" ht="15.75" x14ac:dyDescent="0.25">
      <c r="A122" s="251" t="s">
        <v>447</v>
      </c>
      <c r="B122" s="251" t="s">
        <v>436</v>
      </c>
      <c r="C122" s="253" t="str">
        <f t="shared" si="1"/>
        <v>пос. Угловка Новгородская область</v>
      </c>
    </row>
    <row r="123" spans="1:3" ht="15.75" x14ac:dyDescent="0.25">
      <c r="A123" s="251" t="s">
        <v>448</v>
      </c>
      <c r="B123" s="251" t="s">
        <v>439</v>
      </c>
      <c r="C123" s="253" t="str">
        <f t="shared" si="1"/>
        <v>г. Инта Республика Коми</v>
      </c>
    </row>
    <row r="124" spans="1:3" ht="15.75" x14ac:dyDescent="0.25">
      <c r="A124" s="251" t="s">
        <v>449</v>
      </c>
      <c r="B124" s="251" t="s">
        <v>439</v>
      </c>
      <c r="C124" s="253" t="str">
        <f t="shared" si="1"/>
        <v>пос. Жешарт Республика Коми</v>
      </c>
    </row>
    <row r="125" spans="1:3" ht="15.75" x14ac:dyDescent="0.25">
      <c r="A125" s="251" t="s">
        <v>450</v>
      </c>
      <c r="B125" s="251" t="s">
        <v>439</v>
      </c>
      <c r="C125" s="253" t="str">
        <f t="shared" si="1"/>
        <v>г. Воркута Республика Коми</v>
      </c>
    </row>
    <row r="126" spans="1:3" ht="15.75" x14ac:dyDescent="0.25">
      <c r="A126" s="251" t="s">
        <v>451</v>
      </c>
      <c r="B126" s="251" t="s">
        <v>452</v>
      </c>
      <c r="C126" s="253" t="str">
        <f t="shared" si="1"/>
        <v>г. Суоярви Республика Карелия</v>
      </c>
    </row>
    <row r="127" spans="1:3" ht="15.75" x14ac:dyDescent="0.25">
      <c r="A127" s="251" t="s">
        <v>453</v>
      </c>
      <c r="B127" s="251" t="s">
        <v>452</v>
      </c>
      <c r="C127" s="253" t="str">
        <f t="shared" si="1"/>
        <v>г. Кондопога Республика Карелия</v>
      </c>
    </row>
    <row r="128" spans="1:3" ht="15.75" x14ac:dyDescent="0.25">
      <c r="A128" s="251" t="s">
        <v>454</v>
      </c>
      <c r="B128" s="251" t="s">
        <v>452</v>
      </c>
      <c r="C128" s="253" t="str">
        <f t="shared" si="1"/>
        <v>пос. Муезерский Республика Карелия</v>
      </c>
    </row>
    <row r="129" spans="1:3" ht="15.75" x14ac:dyDescent="0.25">
      <c r="A129" s="251" t="s">
        <v>455</v>
      </c>
      <c r="B129" s="251" t="s">
        <v>452</v>
      </c>
      <c r="C129" s="253" t="str">
        <f t="shared" si="1"/>
        <v>пос. Надвоицы Республика Карелия</v>
      </c>
    </row>
    <row r="130" spans="1:3" ht="15.75" x14ac:dyDescent="0.25">
      <c r="A130" s="251" t="s">
        <v>456</v>
      </c>
      <c r="B130" s="251" t="s">
        <v>452</v>
      </c>
      <c r="C130" s="253" t="str">
        <f t="shared" ref="C130:C193" si="2">CONCATENATE(A130," ",B130)</f>
        <v>г. Питкяранта Республика Карелия</v>
      </c>
    </row>
    <row r="131" spans="1:3" ht="15.75" x14ac:dyDescent="0.25">
      <c r="A131" s="251" t="s">
        <v>457</v>
      </c>
      <c r="B131" s="251" t="s">
        <v>452</v>
      </c>
      <c r="C131" s="253" t="str">
        <f t="shared" si="2"/>
        <v>г. Пудож Республика Карелия</v>
      </c>
    </row>
    <row r="132" spans="1:3" ht="15.75" x14ac:dyDescent="0.25">
      <c r="A132" s="251" t="s">
        <v>458</v>
      </c>
      <c r="B132" s="251" t="s">
        <v>452</v>
      </c>
      <c r="C132" s="253" t="str">
        <f t="shared" si="2"/>
        <v>г. Сегежа Республика Карелия</v>
      </c>
    </row>
    <row r="133" spans="1:3" ht="15.75" x14ac:dyDescent="0.25">
      <c r="A133" s="251" t="s">
        <v>459</v>
      </c>
      <c r="B133" s="251" t="s">
        <v>452</v>
      </c>
      <c r="C133" s="253" t="str">
        <f t="shared" si="2"/>
        <v>пос. Пиндуши Республика Карелия</v>
      </c>
    </row>
    <row r="134" spans="1:3" ht="15.75" x14ac:dyDescent="0.25">
      <c r="A134" s="251" t="s">
        <v>460</v>
      </c>
      <c r="B134" s="251" t="s">
        <v>452</v>
      </c>
      <c r="C134" s="253" t="str">
        <f t="shared" si="2"/>
        <v>г. Костомукша Республика Карелия</v>
      </c>
    </row>
    <row r="135" spans="1:3" ht="15.75" x14ac:dyDescent="0.25">
      <c r="A135" s="251" t="s">
        <v>461</v>
      </c>
      <c r="B135" s="251" t="s">
        <v>452</v>
      </c>
      <c r="C135" s="253" t="str">
        <f t="shared" si="2"/>
        <v>г. Лахденпохья Республика Карелия</v>
      </c>
    </row>
    <row r="136" spans="1:3" ht="15.75" x14ac:dyDescent="0.25">
      <c r="A136" s="251" t="s">
        <v>462</v>
      </c>
      <c r="B136" s="251" t="s">
        <v>452</v>
      </c>
      <c r="C136" s="253" t="str">
        <f t="shared" si="2"/>
        <v>пос. Вяртсиля Республика Карелия</v>
      </c>
    </row>
    <row r="137" spans="1:3" ht="15.75" x14ac:dyDescent="0.25">
      <c r="A137" s="251" t="s">
        <v>463</v>
      </c>
      <c r="B137" s="251" t="s">
        <v>464</v>
      </c>
      <c r="C137" s="253" t="str">
        <f t="shared" si="2"/>
        <v>г. Белебей Республика Башкортостан</v>
      </c>
    </row>
    <row r="138" spans="1:3" ht="15.75" x14ac:dyDescent="0.25">
      <c r="A138" s="251" t="s">
        <v>465</v>
      </c>
      <c r="B138" s="251" t="s">
        <v>464</v>
      </c>
      <c r="C138" s="253" t="str">
        <f t="shared" si="2"/>
        <v>г. Кумертау Республика Башкортостан</v>
      </c>
    </row>
    <row r="139" spans="1:3" ht="15.75" x14ac:dyDescent="0.25">
      <c r="A139" s="251" t="s">
        <v>466</v>
      </c>
      <c r="B139" s="251" t="s">
        <v>467</v>
      </c>
      <c r="C139" s="253" t="str">
        <f t="shared" si="2"/>
        <v>г. Тольятти Самарская область</v>
      </c>
    </row>
    <row r="140" spans="1:3" ht="15.75" x14ac:dyDescent="0.25">
      <c r="A140" s="251" t="s">
        <v>468</v>
      </c>
      <c r="B140" s="251" t="s">
        <v>464</v>
      </c>
      <c r="C140" s="253" t="str">
        <f t="shared" si="2"/>
        <v>г. Белорецк Республика Башкортостан</v>
      </c>
    </row>
    <row r="141" spans="1:3" ht="15.75" x14ac:dyDescent="0.25">
      <c r="A141" s="251" t="s">
        <v>469</v>
      </c>
      <c r="B141" s="251" t="s">
        <v>464</v>
      </c>
      <c r="C141" s="253" t="str">
        <f t="shared" si="2"/>
        <v>г. Нефтекамск Республика Башкортостан</v>
      </c>
    </row>
    <row r="142" spans="1:3" ht="15.75" x14ac:dyDescent="0.25">
      <c r="A142" s="251" t="s">
        <v>470</v>
      </c>
      <c r="B142" s="251" t="s">
        <v>464</v>
      </c>
      <c r="C142" s="253" t="str">
        <f t="shared" si="2"/>
        <v>г. Учалы Республика Башкортостан</v>
      </c>
    </row>
    <row r="143" spans="1:3" ht="15.75" x14ac:dyDescent="0.25">
      <c r="A143" s="251" t="s">
        <v>471</v>
      </c>
      <c r="B143" s="251" t="s">
        <v>464</v>
      </c>
      <c r="C143" s="253" t="str">
        <f t="shared" si="2"/>
        <v>г. Благовещенск Республика Башкортостан</v>
      </c>
    </row>
    <row r="144" spans="1:3" ht="15.75" x14ac:dyDescent="0.25">
      <c r="A144" s="251" t="s">
        <v>472</v>
      </c>
      <c r="B144" s="251" t="s">
        <v>467</v>
      </c>
      <c r="C144" s="253" t="str">
        <f t="shared" si="2"/>
        <v>г. Чапаевск Самарская область</v>
      </c>
    </row>
    <row r="145" spans="1:3" ht="15.75" x14ac:dyDescent="0.25">
      <c r="A145" s="251" t="s">
        <v>473</v>
      </c>
      <c r="B145" s="251" t="s">
        <v>474</v>
      </c>
      <c r="C145" s="253" t="str">
        <f t="shared" si="2"/>
        <v>г. Байкальск Иркутская область</v>
      </c>
    </row>
    <row r="146" spans="1:3" ht="15.75" x14ac:dyDescent="0.25">
      <c r="A146" s="251" t="s">
        <v>475</v>
      </c>
      <c r="B146" s="251" t="s">
        <v>474</v>
      </c>
      <c r="C146" s="253" t="str">
        <f t="shared" si="2"/>
        <v>г. Усолье-Сибирское Иркутская область</v>
      </c>
    </row>
    <row r="147" spans="1:3" ht="15.75" x14ac:dyDescent="0.25">
      <c r="A147" s="251" t="s">
        <v>476</v>
      </c>
      <c r="B147" s="251" t="s">
        <v>474</v>
      </c>
      <c r="C147" s="253" t="str">
        <f t="shared" si="2"/>
        <v>г. Тулун Иркутская область</v>
      </c>
    </row>
    <row r="148" spans="1:3" ht="15.75" x14ac:dyDescent="0.25">
      <c r="A148" s="251" t="s">
        <v>477</v>
      </c>
      <c r="B148" s="251" t="s">
        <v>474</v>
      </c>
      <c r="C148" s="253" t="str">
        <f t="shared" si="2"/>
        <v>г. Черемхово Иркутская область</v>
      </c>
    </row>
    <row r="149" spans="1:3" ht="15.75" x14ac:dyDescent="0.25">
      <c r="A149" s="251" t="s">
        <v>478</v>
      </c>
      <c r="B149" s="251" t="s">
        <v>474</v>
      </c>
      <c r="C149" s="253" t="str">
        <f t="shared" si="2"/>
        <v>г. Саянск Иркутская область</v>
      </c>
    </row>
    <row r="150" spans="1:3" ht="15.75" x14ac:dyDescent="0.25">
      <c r="A150" s="251" t="s">
        <v>479</v>
      </c>
      <c r="B150" s="251" t="s">
        <v>474</v>
      </c>
      <c r="C150" s="253" t="str">
        <f t="shared" si="2"/>
        <v>г. Усть-Илимск Иркутская область</v>
      </c>
    </row>
    <row r="151" spans="1:3" ht="15.75" x14ac:dyDescent="0.25">
      <c r="A151" s="251" t="s">
        <v>480</v>
      </c>
      <c r="B151" s="251" t="s">
        <v>474</v>
      </c>
      <c r="C151" s="253" t="str">
        <f t="shared" si="2"/>
        <v>г. Железногорск-Илимский Иркутская область</v>
      </c>
    </row>
    <row r="152" spans="1:3" ht="15.75" x14ac:dyDescent="0.25">
      <c r="A152" s="251" t="s">
        <v>481</v>
      </c>
      <c r="B152" s="251" t="s">
        <v>474</v>
      </c>
      <c r="C152" s="253" t="str">
        <f t="shared" si="2"/>
        <v>г. Шелехов Иркутская область</v>
      </c>
    </row>
    <row r="153" spans="1:3" ht="15.75" x14ac:dyDescent="0.25">
      <c r="A153" s="251" t="s">
        <v>482</v>
      </c>
      <c r="B153" s="251" t="s">
        <v>483</v>
      </c>
      <c r="C153" s="253" t="str">
        <f t="shared" si="2"/>
        <v>г. Дальнегорск Приморский край</v>
      </c>
    </row>
    <row r="154" spans="1:3" ht="15.75" x14ac:dyDescent="0.25">
      <c r="A154" s="251" t="s">
        <v>484</v>
      </c>
      <c r="B154" s="251" t="s">
        <v>483</v>
      </c>
      <c r="C154" s="253" t="str">
        <f t="shared" si="2"/>
        <v>с. Светлогорье Приморский край</v>
      </c>
    </row>
    <row r="155" spans="1:3" ht="15.75" x14ac:dyDescent="0.25">
      <c r="A155" s="251" t="s">
        <v>485</v>
      </c>
      <c r="B155" s="251" t="s">
        <v>483</v>
      </c>
      <c r="C155" s="253" t="str">
        <f t="shared" si="2"/>
        <v>пос. Ярославский Приморский край</v>
      </c>
    </row>
    <row r="156" spans="1:3" ht="15.75" x14ac:dyDescent="0.25">
      <c r="A156" s="251" t="s">
        <v>486</v>
      </c>
      <c r="B156" s="251" t="s">
        <v>483</v>
      </c>
      <c r="C156" s="253" t="str">
        <f t="shared" si="2"/>
        <v>пос. Восток Приморский край</v>
      </c>
    </row>
    <row r="157" spans="1:3" ht="15.75" x14ac:dyDescent="0.25">
      <c r="A157" s="251" t="s">
        <v>487</v>
      </c>
      <c r="B157" s="251" t="s">
        <v>483</v>
      </c>
      <c r="C157" s="253" t="str">
        <f t="shared" si="2"/>
        <v>г. Спасск-Дальний Приморский край</v>
      </c>
    </row>
    <row r="158" spans="1:3" ht="15.75" x14ac:dyDescent="0.25">
      <c r="A158" s="251" t="s">
        <v>488</v>
      </c>
      <c r="B158" s="251" t="s">
        <v>483</v>
      </c>
      <c r="C158" s="253" t="str">
        <f t="shared" si="2"/>
        <v>пос. Лучегорск Приморский край</v>
      </c>
    </row>
    <row r="159" spans="1:3" ht="15.75" x14ac:dyDescent="0.25">
      <c r="A159" s="251" t="s">
        <v>489</v>
      </c>
      <c r="B159" s="251" t="s">
        <v>483</v>
      </c>
      <c r="C159" s="253" t="str">
        <f t="shared" si="2"/>
        <v>г. Арсеньев Приморский край</v>
      </c>
    </row>
    <row r="160" spans="1:3" ht="15.75" x14ac:dyDescent="0.25">
      <c r="A160" s="251" t="s">
        <v>490</v>
      </c>
      <c r="B160" s="251" t="s">
        <v>483</v>
      </c>
      <c r="C160" s="253" t="str">
        <f t="shared" si="2"/>
        <v>пос. Новошахтинский Приморский край</v>
      </c>
    </row>
    <row r="161" spans="1:3" ht="15.75" x14ac:dyDescent="0.25">
      <c r="A161" s="251" t="s">
        <v>491</v>
      </c>
      <c r="B161" s="251" t="s">
        <v>483</v>
      </c>
      <c r="C161" s="253" t="str">
        <f t="shared" si="2"/>
        <v>пос. Липовцы Приморский край</v>
      </c>
    </row>
    <row r="162" spans="1:3" ht="30" x14ac:dyDescent="0.25">
      <c r="A162" s="251" t="s">
        <v>492</v>
      </c>
      <c r="B162" s="251" t="s">
        <v>493</v>
      </c>
      <c r="C162" s="253" t="str">
        <f t="shared" si="2"/>
        <v>пос. Беринговский Чукотский автономный округ</v>
      </c>
    </row>
    <row r="163" spans="1:3" ht="15.75" x14ac:dyDescent="0.25">
      <c r="A163" s="251" t="s">
        <v>494</v>
      </c>
      <c r="B163" s="251" t="s">
        <v>493</v>
      </c>
      <c r="C163" s="253" t="str">
        <f t="shared" si="2"/>
        <v>г. Певек Чукотский автономный округ</v>
      </c>
    </row>
    <row r="164" spans="1:3" ht="15.75" x14ac:dyDescent="0.25">
      <c r="A164" s="251" t="s">
        <v>495</v>
      </c>
      <c r="B164" s="251" t="s">
        <v>496</v>
      </c>
      <c r="C164" s="253" t="str">
        <f t="shared" si="2"/>
        <v>г. Усть-Катав Челябинская область</v>
      </c>
    </row>
    <row r="165" spans="1:3" ht="15.75" x14ac:dyDescent="0.25">
      <c r="A165" s="251" t="s">
        <v>497</v>
      </c>
      <c r="B165" s="251" t="s">
        <v>496</v>
      </c>
      <c r="C165" s="253" t="str">
        <f t="shared" si="2"/>
        <v>г. Карабаш Челябинская область</v>
      </c>
    </row>
    <row r="166" spans="1:3" ht="15.75" x14ac:dyDescent="0.25">
      <c r="A166" s="251" t="s">
        <v>498</v>
      </c>
      <c r="B166" s="251" t="s">
        <v>496</v>
      </c>
      <c r="C166" s="253" t="str">
        <f t="shared" si="2"/>
        <v>г. Нязепетровск Челябинская область</v>
      </c>
    </row>
    <row r="167" spans="1:3" ht="15.75" x14ac:dyDescent="0.25">
      <c r="A167" s="251" t="s">
        <v>499</v>
      </c>
      <c r="B167" s="251" t="s">
        <v>496</v>
      </c>
      <c r="C167" s="253" t="str">
        <f t="shared" si="2"/>
        <v>г. Аша Челябинская область</v>
      </c>
    </row>
    <row r="168" spans="1:3" ht="15.75" x14ac:dyDescent="0.25">
      <c r="A168" s="251" t="s">
        <v>500</v>
      </c>
      <c r="B168" s="251" t="s">
        <v>496</v>
      </c>
      <c r="C168" s="253" t="str">
        <f t="shared" si="2"/>
        <v>г. Миньяр Челябинская область</v>
      </c>
    </row>
    <row r="169" spans="1:3" ht="15.75" x14ac:dyDescent="0.25">
      <c r="A169" s="251" t="s">
        <v>501</v>
      </c>
      <c r="B169" s="251" t="s">
        <v>496</v>
      </c>
      <c r="C169" s="253" t="str">
        <f t="shared" si="2"/>
        <v>г. Верхний Уфалей Челябинская область</v>
      </c>
    </row>
    <row r="170" spans="1:3" ht="15.75" x14ac:dyDescent="0.25">
      <c r="A170" s="251" t="s">
        <v>502</v>
      </c>
      <c r="B170" s="251" t="s">
        <v>496</v>
      </c>
      <c r="C170" s="253" t="str">
        <f t="shared" si="2"/>
        <v>г. Сим Челябинская область</v>
      </c>
    </row>
    <row r="171" spans="1:3" ht="15.75" x14ac:dyDescent="0.25">
      <c r="A171" s="251" t="s">
        <v>503</v>
      </c>
      <c r="B171" s="251" t="s">
        <v>496</v>
      </c>
      <c r="C171" s="253" t="str">
        <f t="shared" si="2"/>
        <v>г. Чебаркуль Челябинская область</v>
      </c>
    </row>
    <row r="172" spans="1:3" ht="15.75" x14ac:dyDescent="0.25">
      <c r="A172" s="251" t="s">
        <v>504</v>
      </c>
      <c r="B172" s="251" t="s">
        <v>496</v>
      </c>
      <c r="C172" s="253" t="str">
        <f t="shared" si="2"/>
        <v>г. Озерск Челябинская область</v>
      </c>
    </row>
    <row r="173" spans="1:3" ht="15.75" x14ac:dyDescent="0.25">
      <c r="A173" s="251" t="s">
        <v>505</v>
      </c>
      <c r="B173" s="251" t="s">
        <v>496</v>
      </c>
      <c r="C173" s="253" t="str">
        <f t="shared" si="2"/>
        <v>г. Трехгорный Челябинская область</v>
      </c>
    </row>
    <row r="174" spans="1:3" ht="15.75" x14ac:dyDescent="0.25">
      <c r="A174" s="251" t="s">
        <v>506</v>
      </c>
      <c r="B174" s="251" t="s">
        <v>496</v>
      </c>
      <c r="C174" s="253" t="str">
        <f t="shared" si="2"/>
        <v>г. Снежинск Челябинская область</v>
      </c>
    </row>
    <row r="175" spans="1:3" ht="15.75" x14ac:dyDescent="0.25">
      <c r="A175" s="251" t="s">
        <v>507</v>
      </c>
      <c r="B175" s="251" t="s">
        <v>508</v>
      </c>
      <c r="C175" s="253" t="str">
        <f t="shared" si="2"/>
        <v>г. Красноперекопск Республика Крым</v>
      </c>
    </row>
    <row r="176" spans="1:3" ht="15.75" x14ac:dyDescent="0.25">
      <c r="A176" s="251" t="s">
        <v>509</v>
      </c>
      <c r="B176" s="251" t="s">
        <v>510</v>
      </c>
      <c r="C176" s="253" t="str">
        <f t="shared" si="2"/>
        <v>г. Гуково Ростовская область</v>
      </c>
    </row>
    <row r="177" spans="1:3" ht="15.75" x14ac:dyDescent="0.25">
      <c r="A177" s="251" t="s">
        <v>511</v>
      </c>
      <c r="B177" s="251" t="s">
        <v>512</v>
      </c>
      <c r="C177" s="253" t="str">
        <f t="shared" si="2"/>
        <v>пос. Линево Новосибирская область</v>
      </c>
    </row>
    <row r="178" spans="1:3" ht="15.75" x14ac:dyDescent="0.25">
      <c r="A178" s="251" t="s">
        <v>513</v>
      </c>
      <c r="B178" s="251" t="s">
        <v>514</v>
      </c>
      <c r="C178" s="253" t="str">
        <f t="shared" si="2"/>
        <v>пос. Красный Яр Омская область</v>
      </c>
    </row>
    <row r="179" spans="1:3" ht="15.75" x14ac:dyDescent="0.25">
      <c r="A179" s="251" t="s">
        <v>515</v>
      </c>
      <c r="B179" s="251" t="s">
        <v>508</v>
      </c>
      <c r="C179" s="253" t="str">
        <f t="shared" si="2"/>
        <v>г. Армянск Республика Крым</v>
      </c>
    </row>
    <row r="180" spans="1:3" ht="15.75" x14ac:dyDescent="0.25">
      <c r="A180" s="251" t="s">
        <v>516</v>
      </c>
      <c r="B180" s="251" t="s">
        <v>510</v>
      </c>
      <c r="C180" s="253" t="str">
        <f t="shared" si="2"/>
        <v>г. Зверево Ростовская область</v>
      </c>
    </row>
    <row r="181" spans="1:3" ht="15.75" x14ac:dyDescent="0.25">
      <c r="A181" s="251" t="s">
        <v>517</v>
      </c>
      <c r="B181" s="251" t="s">
        <v>510</v>
      </c>
      <c r="C181" s="253" t="str">
        <f t="shared" si="2"/>
        <v>г. Донецк Ростовская область</v>
      </c>
    </row>
    <row r="182" spans="1:3" ht="15.75" x14ac:dyDescent="0.25">
      <c r="A182" s="251" t="s">
        <v>518</v>
      </c>
      <c r="B182" s="251" t="s">
        <v>512</v>
      </c>
      <c r="C182" s="253" t="str">
        <f t="shared" si="2"/>
        <v>пос. Горный Новосибирская область</v>
      </c>
    </row>
    <row r="183" spans="1:3" ht="15.75" x14ac:dyDescent="0.25">
      <c r="A183" s="251" t="s">
        <v>519</v>
      </c>
      <c r="B183" s="251" t="s">
        <v>520</v>
      </c>
      <c r="C183" s="253" t="str">
        <f t="shared" si="2"/>
        <v>г. Северск Томская область</v>
      </c>
    </row>
    <row r="184" spans="1:3" ht="15.75" x14ac:dyDescent="0.25">
      <c r="A184" s="251" t="s">
        <v>521</v>
      </c>
      <c r="B184" s="251" t="s">
        <v>522</v>
      </c>
      <c r="C184" s="253" t="str">
        <f t="shared" si="2"/>
        <v>г. Североуральск Свердловская область</v>
      </c>
    </row>
    <row r="185" spans="1:3" ht="15.75" x14ac:dyDescent="0.25">
      <c r="A185" s="251" t="s">
        <v>523</v>
      </c>
      <c r="B185" s="251" t="s">
        <v>522</v>
      </c>
      <c r="C185" s="253" t="str">
        <f t="shared" si="2"/>
        <v>г. Красноуральск Свердловская область</v>
      </c>
    </row>
    <row r="186" spans="1:3" ht="15.75" x14ac:dyDescent="0.25">
      <c r="A186" s="251" t="s">
        <v>524</v>
      </c>
      <c r="B186" s="251" t="s">
        <v>522</v>
      </c>
      <c r="C186" s="253" t="str">
        <f t="shared" si="2"/>
        <v>г. Качканар Свердловская область</v>
      </c>
    </row>
    <row r="187" spans="1:3" ht="15.75" x14ac:dyDescent="0.25">
      <c r="A187" s="251" t="s">
        <v>525</v>
      </c>
      <c r="B187" s="251" t="s">
        <v>522</v>
      </c>
      <c r="C187" s="253" t="str">
        <f t="shared" si="2"/>
        <v>г. Верхняя Пышма Свердловская область</v>
      </c>
    </row>
    <row r="188" spans="1:3" ht="15.75" x14ac:dyDescent="0.25">
      <c r="A188" s="251" t="s">
        <v>526</v>
      </c>
      <c r="B188" s="251" t="s">
        <v>522</v>
      </c>
      <c r="C188" s="253" t="str">
        <f t="shared" si="2"/>
        <v>г. Асбест Свердловская область</v>
      </c>
    </row>
    <row r="189" spans="1:3" ht="15.75" x14ac:dyDescent="0.25">
      <c r="A189" s="251" t="s">
        <v>527</v>
      </c>
      <c r="B189" s="251" t="s">
        <v>522</v>
      </c>
      <c r="C189" s="253" t="str">
        <f t="shared" si="2"/>
        <v>г. Нижний Тагил Свердловская область</v>
      </c>
    </row>
    <row r="190" spans="1:3" ht="15.75" x14ac:dyDescent="0.25">
      <c r="A190" s="251" t="s">
        <v>528</v>
      </c>
      <c r="B190" s="251" t="s">
        <v>522</v>
      </c>
      <c r="C190" s="253" t="str">
        <f t="shared" si="2"/>
        <v>г. Верхняя Салда Свердловская область</v>
      </c>
    </row>
    <row r="191" spans="1:3" ht="15.75" x14ac:dyDescent="0.25">
      <c r="A191" s="251" t="s">
        <v>529</v>
      </c>
      <c r="B191" s="251" t="s">
        <v>522</v>
      </c>
      <c r="C191" s="253" t="str">
        <f t="shared" si="2"/>
        <v>г. Серов Свердловская область</v>
      </c>
    </row>
    <row r="192" spans="1:3" ht="15.75" x14ac:dyDescent="0.25">
      <c r="A192" s="251" t="s">
        <v>530</v>
      </c>
      <c r="B192" s="251" t="s">
        <v>522</v>
      </c>
      <c r="C192" s="253" t="str">
        <f t="shared" si="2"/>
        <v>г. Ревда Свердловская область</v>
      </c>
    </row>
    <row r="193" spans="1:3" ht="15.75" x14ac:dyDescent="0.25">
      <c r="A193" s="251" t="s">
        <v>531</v>
      </c>
      <c r="B193" s="251" t="s">
        <v>522</v>
      </c>
      <c r="C193" s="253" t="str">
        <f t="shared" si="2"/>
        <v>г. Полевской Свердловская область</v>
      </c>
    </row>
    <row r="194" spans="1:3" ht="15.75" x14ac:dyDescent="0.25">
      <c r="A194" s="251" t="s">
        <v>532</v>
      </c>
      <c r="B194" s="251" t="s">
        <v>522</v>
      </c>
      <c r="C194" s="253" t="str">
        <f t="shared" ref="C194:C257" si="3">CONCATENATE(A194," ",B194)</f>
        <v>пос. Малышева Свердловская область</v>
      </c>
    </row>
    <row r="195" spans="1:3" ht="15.75" x14ac:dyDescent="0.25">
      <c r="A195" s="251" t="s">
        <v>533</v>
      </c>
      <c r="B195" s="251" t="s">
        <v>534</v>
      </c>
      <c r="C195" s="253" t="str">
        <f t="shared" si="3"/>
        <v>г. Анжеро-Судженск Кемеровская область</v>
      </c>
    </row>
    <row r="196" spans="1:3" ht="15.75" x14ac:dyDescent="0.25">
      <c r="A196" s="251" t="s">
        <v>535</v>
      </c>
      <c r="B196" s="251" t="s">
        <v>534</v>
      </c>
      <c r="C196" s="253" t="str">
        <f t="shared" si="3"/>
        <v>г. Калтан Кемеровская область</v>
      </c>
    </row>
    <row r="197" spans="1:3" ht="15.75" x14ac:dyDescent="0.25">
      <c r="A197" s="251" t="s">
        <v>536</v>
      </c>
      <c r="B197" s="251" t="s">
        <v>534</v>
      </c>
      <c r="C197" s="253" t="str">
        <f t="shared" si="3"/>
        <v>пос. Мундыбаш Кемеровская область</v>
      </c>
    </row>
    <row r="198" spans="1:3" ht="15.75" x14ac:dyDescent="0.25">
      <c r="A198" s="251" t="s">
        <v>537</v>
      </c>
      <c r="B198" s="251" t="s">
        <v>534</v>
      </c>
      <c r="C198" s="253" t="str">
        <f t="shared" si="3"/>
        <v>г. Юрга Кемеровская область</v>
      </c>
    </row>
    <row r="199" spans="1:3" ht="15.75" x14ac:dyDescent="0.25">
      <c r="A199" s="251" t="s">
        <v>538</v>
      </c>
      <c r="B199" s="251" t="s">
        <v>534</v>
      </c>
      <c r="C199" s="253" t="str">
        <f t="shared" si="3"/>
        <v>г. Таштагол Кемеровская область</v>
      </c>
    </row>
    <row r="200" spans="1:3" ht="15.75" x14ac:dyDescent="0.25">
      <c r="A200" s="251" t="s">
        <v>539</v>
      </c>
      <c r="B200" s="251" t="s">
        <v>534</v>
      </c>
      <c r="C200" s="253" t="str">
        <f t="shared" si="3"/>
        <v>г. Осинники Кемеровская область</v>
      </c>
    </row>
    <row r="201" spans="1:3" ht="15.75" x14ac:dyDescent="0.25">
      <c r="A201" s="251" t="s">
        <v>540</v>
      </c>
      <c r="B201" s="251" t="s">
        <v>534</v>
      </c>
      <c r="C201" s="253" t="str">
        <f t="shared" si="3"/>
        <v>пос. Шерегеш Кемеровская область</v>
      </c>
    </row>
    <row r="202" spans="1:3" ht="15.75" x14ac:dyDescent="0.25">
      <c r="A202" s="251" t="s">
        <v>541</v>
      </c>
      <c r="B202" s="251" t="s">
        <v>534</v>
      </c>
      <c r="C202" s="253" t="str">
        <f t="shared" si="3"/>
        <v>г. Новокузнецк Кемеровская область</v>
      </c>
    </row>
    <row r="203" spans="1:3" ht="15.75" x14ac:dyDescent="0.25">
      <c r="A203" s="251" t="s">
        <v>542</v>
      </c>
      <c r="B203" s="251" t="s">
        <v>543</v>
      </c>
      <c r="C203" s="253" t="str">
        <f t="shared" si="3"/>
        <v>г. Вятские Поляны Кировская область</v>
      </c>
    </row>
    <row r="204" spans="1:3" ht="15.75" x14ac:dyDescent="0.25">
      <c r="A204" s="251" t="s">
        <v>544</v>
      </c>
      <c r="B204" s="251" t="s">
        <v>543</v>
      </c>
      <c r="C204" s="253" t="str">
        <f t="shared" si="3"/>
        <v>пос. Мурыгино Кировская область</v>
      </c>
    </row>
    <row r="205" spans="1:3" ht="15.75" x14ac:dyDescent="0.25">
      <c r="A205" s="251" t="s">
        <v>545</v>
      </c>
      <c r="B205" s="251" t="s">
        <v>543</v>
      </c>
      <c r="C205" s="253" t="str">
        <f t="shared" si="3"/>
        <v>г. Белая Холуница Кировская область</v>
      </c>
    </row>
    <row r="206" spans="1:3" ht="15.75" x14ac:dyDescent="0.25">
      <c r="A206" s="251" t="s">
        <v>546</v>
      </c>
      <c r="B206" s="251" t="s">
        <v>543</v>
      </c>
      <c r="C206" s="253" t="str">
        <f t="shared" si="3"/>
        <v>г. Луза Кировская область</v>
      </c>
    </row>
    <row r="207" spans="1:3" ht="15.75" x14ac:dyDescent="0.25">
      <c r="A207" s="251" t="s">
        <v>547</v>
      </c>
      <c r="B207" s="251" t="s">
        <v>548</v>
      </c>
      <c r="C207" s="253" t="str">
        <f t="shared" si="3"/>
        <v>г. Димитровград Ульяновская область</v>
      </c>
    </row>
    <row r="208" spans="1:3" ht="15.75" x14ac:dyDescent="0.25">
      <c r="A208" s="251" t="s">
        <v>549</v>
      </c>
      <c r="B208" s="251" t="s">
        <v>543</v>
      </c>
      <c r="C208" s="253" t="str">
        <f t="shared" si="3"/>
        <v>г. Кирс Кировская область</v>
      </c>
    </row>
    <row r="209" spans="1:3" ht="15.75" x14ac:dyDescent="0.25">
      <c r="A209" s="251" t="s">
        <v>550</v>
      </c>
      <c r="B209" s="251" t="s">
        <v>543</v>
      </c>
      <c r="C209" s="253" t="str">
        <f t="shared" si="3"/>
        <v>пос. Демьяново Кировская область</v>
      </c>
    </row>
    <row r="210" spans="1:3" ht="15.75" x14ac:dyDescent="0.25">
      <c r="A210" s="251" t="s">
        <v>551</v>
      </c>
      <c r="B210" s="251" t="s">
        <v>543</v>
      </c>
      <c r="C210" s="253" t="str">
        <f t="shared" si="3"/>
        <v>г. Уржум Кировская область</v>
      </c>
    </row>
    <row r="211" spans="1:3" ht="15.75" x14ac:dyDescent="0.25">
      <c r="A211" s="251" t="s">
        <v>552</v>
      </c>
      <c r="B211" s="251" t="s">
        <v>548</v>
      </c>
      <c r="C211" s="253" t="str">
        <f t="shared" si="3"/>
        <v>г. Новоульяновск Ульяновская область</v>
      </c>
    </row>
    <row r="212" spans="1:3" ht="15.75" x14ac:dyDescent="0.25">
      <c r="A212" s="251" t="s">
        <v>553</v>
      </c>
      <c r="B212" s="251" t="s">
        <v>548</v>
      </c>
      <c r="C212" s="253" t="str">
        <f t="shared" si="3"/>
        <v>г. Инза Ульяновская область</v>
      </c>
    </row>
    <row r="213" spans="1:3" ht="15.75" x14ac:dyDescent="0.25">
      <c r="A213" s="251" t="s">
        <v>554</v>
      </c>
      <c r="B213" s="251" t="s">
        <v>543</v>
      </c>
      <c r="C213" s="253" t="str">
        <f t="shared" si="3"/>
        <v>пос. Красная Поляна Кировская область</v>
      </c>
    </row>
    <row r="214" spans="1:3" ht="15.75" x14ac:dyDescent="0.25">
      <c r="A214" s="251" t="s">
        <v>555</v>
      </c>
      <c r="B214" s="251" t="s">
        <v>543</v>
      </c>
      <c r="C214" s="253" t="str">
        <f t="shared" si="3"/>
        <v>г. Омутнинск Кировская область</v>
      </c>
    </row>
    <row r="215" spans="1:3" ht="15.75" x14ac:dyDescent="0.25">
      <c r="A215" s="251" t="s">
        <v>556</v>
      </c>
      <c r="B215" s="251" t="s">
        <v>543</v>
      </c>
      <c r="C215" s="253" t="str">
        <f t="shared" si="3"/>
        <v>пос. Стрижи Кировская область</v>
      </c>
    </row>
    <row r="216" spans="1:3" ht="15.75" x14ac:dyDescent="0.25">
      <c r="A216" s="251" t="s">
        <v>557</v>
      </c>
      <c r="B216" s="251" t="s">
        <v>543</v>
      </c>
      <c r="C216" s="253" t="str">
        <f t="shared" si="3"/>
        <v>г. Кирово-Чепецк Кировская область</v>
      </c>
    </row>
    <row r="217" spans="1:3" ht="15.75" x14ac:dyDescent="0.25">
      <c r="A217" s="251" t="s">
        <v>558</v>
      </c>
      <c r="B217" s="251" t="s">
        <v>548</v>
      </c>
      <c r="C217" s="253" t="str">
        <f t="shared" si="3"/>
        <v>пос. Силикатный Ульяновская область</v>
      </c>
    </row>
    <row r="218" spans="1:3" ht="15.75" x14ac:dyDescent="0.25">
      <c r="A218" s="251" t="s">
        <v>559</v>
      </c>
      <c r="B218" s="251" t="s">
        <v>522</v>
      </c>
      <c r="C218" s="253" t="str">
        <f t="shared" si="3"/>
        <v>г. Волчанск Свердловская область</v>
      </c>
    </row>
    <row r="219" spans="1:3" ht="15.75" x14ac:dyDescent="0.25">
      <c r="A219" s="251" t="s">
        <v>560</v>
      </c>
      <c r="B219" s="251" t="s">
        <v>522</v>
      </c>
      <c r="C219" s="253" t="str">
        <f t="shared" si="3"/>
        <v>г. Первоуральск Свердловская область</v>
      </c>
    </row>
    <row r="220" spans="1:3" ht="15.75" x14ac:dyDescent="0.25">
      <c r="A220" s="251" t="s">
        <v>561</v>
      </c>
      <c r="B220" s="251" t="s">
        <v>522</v>
      </c>
      <c r="C220" s="253" t="str">
        <f t="shared" si="3"/>
        <v>г. Карпинск Свердловская область</v>
      </c>
    </row>
    <row r="221" spans="1:3" ht="15.75" x14ac:dyDescent="0.25">
      <c r="A221" s="251" t="s">
        <v>562</v>
      </c>
      <c r="B221" s="251" t="s">
        <v>522</v>
      </c>
      <c r="C221" s="253" t="str">
        <f t="shared" si="3"/>
        <v>г. Краснотурьинск Свердловская область</v>
      </c>
    </row>
    <row r="222" spans="1:3" ht="15.75" x14ac:dyDescent="0.25">
      <c r="A222" s="251" t="s">
        <v>563</v>
      </c>
      <c r="B222" s="251" t="s">
        <v>496</v>
      </c>
      <c r="C222" s="253" t="str">
        <f t="shared" si="3"/>
        <v>г. Бакал Челябинская область</v>
      </c>
    </row>
    <row r="223" spans="1:3" ht="15.75" x14ac:dyDescent="0.25">
      <c r="A223" s="251" t="s">
        <v>564</v>
      </c>
      <c r="B223" s="251" t="s">
        <v>522</v>
      </c>
      <c r="C223" s="253" t="str">
        <f t="shared" si="3"/>
        <v>г. Верхняя Тура Свердловская область</v>
      </c>
    </row>
    <row r="224" spans="1:3" ht="15.75" x14ac:dyDescent="0.25">
      <c r="A224" s="251" t="s">
        <v>565</v>
      </c>
      <c r="B224" s="251" t="s">
        <v>522</v>
      </c>
      <c r="C224" s="253" t="str">
        <f t="shared" si="3"/>
        <v>г. Каменск-Уральский Свердловская область</v>
      </c>
    </row>
    <row r="225" spans="1:3" ht="15.75" x14ac:dyDescent="0.25">
      <c r="A225" s="251" t="s">
        <v>566</v>
      </c>
      <c r="B225" s="251" t="s">
        <v>496</v>
      </c>
      <c r="C225" s="253" t="str">
        <f t="shared" si="3"/>
        <v>г. Сатка Челябинская область</v>
      </c>
    </row>
    <row r="226" spans="1:3" ht="15.75" x14ac:dyDescent="0.25">
      <c r="A226" s="251" t="s">
        <v>567</v>
      </c>
      <c r="B226" s="251" t="s">
        <v>496</v>
      </c>
      <c r="C226" s="253" t="str">
        <f t="shared" si="3"/>
        <v>г. Миасс Челябинская область</v>
      </c>
    </row>
    <row r="227" spans="1:3" ht="15.75" x14ac:dyDescent="0.25">
      <c r="A227" s="251" t="s">
        <v>568</v>
      </c>
      <c r="B227" s="251" t="s">
        <v>496</v>
      </c>
      <c r="C227" s="253" t="str">
        <f t="shared" si="3"/>
        <v>г. Златоуст Челябинская область</v>
      </c>
    </row>
    <row r="228" spans="1:3" ht="15.75" x14ac:dyDescent="0.25">
      <c r="A228" s="251" t="s">
        <v>569</v>
      </c>
      <c r="B228" s="251" t="s">
        <v>496</v>
      </c>
      <c r="C228" s="253" t="str">
        <f t="shared" si="3"/>
        <v>г. Магнитогорск Челябинская область</v>
      </c>
    </row>
    <row r="229" spans="1:3" ht="15.75" x14ac:dyDescent="0.25">
      <c r="A229" s="251" t="s">
        <v>570</v>
      </c>
      <c r="B229" s="251" t="s">
        <v>534</v>
      </c>
      <c r="C229" s="253" t="str">
        <f t="shared" si="3"/>
        <v>г. Гурьевск Кемеровская область</v>
      </c>
    </row>
    <row r="230" spans="1:3" ht="15.75" x14ac:dyDescent="0.25">
      <c r="A230" s="251" t="s">
        <v>571</v>
      </c>
      <c r="B230" s="251" t="s">
        <v>534</v>
      </c>
      <c r="C230" s="253" t="str">
        <f t="shared" si="3"/>
        <v>г. Салаир Кемеровская область</v>
      </c>
    </row>
    <row r="231" spans="1:3" ht="15.75" x14ac:dyDescent="0.25">
      <c r="A231" s="251" t="s">
        <v>572</v>
      </c>
      <c r="B231" s="251" t="s">
        <v>534</v>
      </c>
      <c r="C231" s="253" t="str">
        <f t="shared" si="3"/>
        <v>г. Мариинск Кемеровская область</v>
      </c>
    </row>
    <row r="232" spans="1:3" ht="15.75" x14ac:dyDescent="0.25">
      <c r="A232" s="251" t="s">
        <v>573</v>
      </c>
      <c r="B232" s="251" t="s">
        <v>534</v>
      </c>
      <c r="C232" s="253" t="str">
        <f t="shared" si="3"/>
        <v>г. Топки Кемеровская область</v>
      </c>
    </row>
    <row r="233" spans="1:3" ht="15.75" x14ac:dyDescent="0.25">
      <c r="A233" s="251" t="s">
        <v>574</v>
      </c>
      <c r="B233" s="251" t="s">
        <v>534</v>
      </c>
      <c r="C233" s="253" t="str">
        <f t="shared" si="3"/>
        <v>пос. Яшкино Кемеровская область</v>
      </c>
    </row>
    <row r="234" spans="1:3" ht="15.75" x14ac:dyDescent="0.25">
      <c r="A234" s="251" t="s">
        <v>575</v>
      </c>
      <c r="B234" s="251" t="s">
        <v>534</v>
      </c>
      <c r="C234" s="253" t="str">
        <f t="shared" si="3"/>
        <v>г. Мыски Кемеровская область</v>
      </c>
    </row>
    <row r="235" spans="1:3" ht="15.75" x14ac:dyDescent="0.25">
      <c r="A235" s="251" t="s">
        <v>576</v>
      </c>
      <c r="B235" s="251" t="s">
        <v>534</v>
      </c>
      <c r="C235" s="253" t="str">
        <f t="shared" si="3"/>
        <v>г. Березовский Кемеровская область</v>
      </c>
    </row>
    <row r="236" spans="1:3" ht="15.75" x14ac:dyDescent="0.25">
      <c r="A236" s="251" t="s">
        <v>577</v>
      </c>
      <c r="B236" s="251" t="s">
        <v>534</v>
      </c>
      <c r="C236" s="253" t="str">
        <f t="shared" si="3"/>
        <v>г. Тайга Кемеровская область</v>
      </c>
    </row>
    <row r="237" spans="1:3" ht="15.75" x14ac:dyDescent="0.25">
      <c r="A237" s="251" t="s">
        <v>578</v>
      </c>
      <c r="B237" s="251" t="s">
        <v>534</v>
      </c>
      <c r="C237" s="253" t="str">
        <f t="shared" si="3"/>
        <v>г. Полысаево Кемеровская область</v>
      </c>
    </row>
    <row r="238" spans="1:3" ht="15.75" x14ac:dyDescent="0.25">
      <c r="A238" s="251" t="s">
        <v>579</v>
      </c>
      <c r="B238" s="251" t="s">
        <v>534</v>
      </c>
      <c r="C238" s="253" t="str">
        <f t="shared" si="3"/>
        <v>пос. Белогорск Кемеровская область</v>
      </c>
    </row>
    <row r="239" spans="1:3" ht="15.75" x14ac:dyDescent="0.25">
      <c r="A239" s="251" t="s">
        <v>580</v>
      </c>
      <c r="B239" s="251" t="s">
        <v>581</v>
      </c>
      <c r="C239" s="253" t="str">
        <f t="shared" si="3"/>
        <v>г. Красновишерск Пермский край</v>
      </c>
    </row>
    <row r="240" spans="1:3" ht="15.75" x14ac:dyDescent="0.25">
      <c r="A240" s="251" t="s">
        <v>582</v>
      </c>
      <c r="B240" s="251" t="s">
        <v>581</v>
      </c>
      <c r="C240" s="253" t="str">
        <f t="shared" si="3"/>
        <v>г. Очер Пермский край</v>
      </c>
    </row>
    <row r="241" spans="1:3" ht="15.75" x14ac:dyDescent="0.25">
      <c r="A241" s="251" t="s">
        <v>583</v>
      </c>
      <c r="B241" s="251" t="s">
        <v>581</v>
      </c>
      <c r="C241" s="253" t="str">
        <f t="shared" si="3"/>
        <v>пос. Теплая Гора Пермский край</v>
      </c>
    </row>
    <row r="242" spans="1:3" ht="15.75" x14ac:dyDescent="0.25">
      <c r="A242" s="251" t="s">
        <v>584</v>
      </c>
      <c r="B242" s="251" t="s">
        <v>581</v>
      </c>
      <c r="C242" s="253" t="str">
        <f t="shared" si="3"/>
        <v>г. Чусовой Пермский край</v>
      </c>
    </row>
    <row r="243" spans="1:3" ht="15.75" x14ac:dyDescent="0.25">
      <c r="A243" s="251" t="s">
        <v>585</v>
      </c>
      <c r="B243" s="251" t="s">
        <v>581</v>
      </c>
      <c r="C243" s="253" t="str">
        <f t="shared" si="3"/>
        <v>г. Нытва Пермский край</v>
      </c>
    </row>
    <row r="244" spans="1:3" ht="15.75" x14ac:dyDescent="0.25">
      <c r="A244" s="251" t="s">
        <v>586</v>
      </c>
      <c r="B244" s="251" t="s">
        <v>581</v>
      </c>
      <c r="C244" s="253" t="str">
        <f t="shared" si="3"/>
        <v>пос. Уральский Пермский край</v>
      </c>
    </row>
    <row r="245" spans="1:3" ht="15.75" x14ac:dyDescent="0.25">
      <c r="A245" s="251" t="s">
        <v>587</v>
      </c>
      <c r="B245" s="251" t="s">
        <v>581</v>
      </c>
      <c r="C245" s="253" t="str">
        <f t="shared" si="3"/>
        <v>г. Александровск Пермский край</v>
      </c>
    </row>
    <row r="246" spans="1:3" ht="15.75" x14ac:dyDescent="0.25">
      <c r="A246" s="251" t="s">
        <v>588</v>
      </c>
      <c r="B246" s="251" t="s">
        <v>581</v>
      </c>
      <c r="C246" s="253" t="str">
        <f t="shared" si="3"/>
        <v>пос. Пашия Пермский край</v>
      </c>
    </row>
    <row r="247" spans="1:3" ht="15.75" x14ac:dyDescent="0.25">
      <c r="A247" s="251" t="s">
        <v>589</v>
      </c>
      <c r="B247" s="251" t="s">
        <v>581</v>
      </c>
      <c r="C247" s="253" t="str">
        <f t="shared" si="3"/>
        <v>г. Горнозаводск Пермский край</v>
      </c>
    </row>
    <row r="248" spans="1:3" ht="15.75" x14ac:dyDescent="0.25">
      <c r="A248" s="251" t="s">
        <v>590</v>
      </c>
      <c r="B248" s="251" t="s">
        <v>581</v>
      </c>
      <c r="C248" s="253" t="str">
        <f t="shared" si="3"/>
        <v>пос. Юго-Камский Пермский край</v>
      </c>
    </row>
    <row r="249" spans="1:3" ht="15.75" x14ac:dyDescent="0.25">
      <c r="A249" s="251" t="s">
        <v>591</v>
      </c>
      <c r="B249" s="251" t="s">
        <v>592</v>
      </c>
      <c r="C249" s="253" t="str">
        <f t="shared" si="3"/>
        <v>пос. Умет Республика Мордовия</v>
      </c>
    </row>
    <row r="250" spans="1:3" ht="15.75" x14ac:dyDescent="0.25">
      <c r="A250" s="251" t="s">
        <v>593</v>
      </c>
      <c r="B250" s="251" t="s">
        <v>592</v>
      </c>
      <c r="C250" s="253" t="str">
        <f t="shared" si="3"/>
        <v>г. Рузаевка Республика Мордовия</v>
      </c>
    </row>
    <row r="251" spans="1:3" ht="15.75" x14ac:dyDescent="0.25">
      <c r="A251" s="251" t="s">
        <v>594</v>
      </c>
      <c r="B251" s="251" t="s">
        <v>592</v>
      </c>
      <c r="C251" s="253" t="str">
        <f t="shared" si="3"/>
        <v>пос. Кадошкино Республика Мордовия</v>
      </c>
    </row>
    <row r="252" spans="1:3" ht="15.75" x14ac:dyDescent="0.25">
      <c r="A252" s="251" t="s">
        <v>595</v>
      </c>
      <c r="B252" s="251" t="s">
        <v>592</v>
      </c>
      <c r="C252" s="253" t="str">
        <f t="shared" si="3"/>
        <v>пос. Тургенево Республика Мордовия</v>
      </c>
    </row>
    <row r="253" spans="1:3" ht="15.75" x14ac:dyDescent="0.25">
      <c r="A253" s="251" t="s">
        <v>596</v>
      </c>
      <c r="B253" s="251" t="s">
        <v>592</v>
      </c>
      <c r="C253" s="253" t="str">
        <f t="shared" si="3"/>
        <v>пос. Комсомольский Республика Мордовия</v>
      </c>
    </row>
    <row r="254" spans="1:3" ht="15.75" x14ac:dyDescent="0.25">
      <c r="A254" s="251" t="s">
        <v>597</v>
      </c>
      <c r="B254" s="251" t="s">
        <v>592</v>
      </c>
      <c r="C254" s="253" t="str">
        <f t="shared" si="3"/>
        <v>пос. Атяшево Республика Мордовия</v>
      </c>
    </row>
    <row r="255" spans="1:3" ht="15.75" x14ac:dyDescent="0.25">
      <c r="A255" s="251" t="s">
        <v>598</v>
      </c>
      <c r="B255" s="251" t="s">
        <v>599</v>
      </c>
      <c r="C255" s="253" t="str">
        <f t="shared" si="3"/>
        <v>г. Райчихинск Амурская область</v>
      </c>
    </row>
    <row r="256" spans="1:3" ht="15.75" x14ac:dyDescent="0.25">
      <c r="A256" s="251" t="s">
        <v>600</v>
      </c>
      <c r="B256" s="251" t="s">
        <v>599</v>
      </c>
      <c r="C256" s="253" t="str">
        <f t="shared" si="3"/>
        <v>г. Свободный Амурская область</v>
      </c>
    </row>
    <row r="257" spans="1:3" ht="15.75" x14ac:dyDescent="0.25">
      <c r="A257" s="251" t="s">
        <v>601</v>
      </c>
      <c r="B257" s="251" t="s">
        <v>602</v>
      </c>
      <c r="C257" s="253" t="str">
        <f t="shared" si="3"/>
        <v>г. Канаш Чувашская Республика</v>
      </c>
    </row>
    <row r="258" spans="1:3" ht="15.75" x14ac:dyDescent="0.25">
      <c r="A258" s="251" t="s">
        <v>603</v>
      </c>
      <c r="B258" s="251" t="s">
        <v>602</v>
      </c>
      <c r="C258" s="253" t="str">
        <f t="shared" ref="C258:C320" si="4">CONCATENATE(A258," ",B258)</f>
        <v>г. Мариинский Посад Чувашская Республика</v>
      </c>
    </row>
    <row r="259" spans="1:3" ht="15.75" x14ac:dyDescent="0.25">
      <c r="A259" s="251" t="s">
        <v>604</v>
      </c>
      <c r="B259" s="251" t="s">
        <v>599</v>
      </c>
      <c r="C259" s="253" t="str">
        <f t="shared" si="4"/>
        <v>г. Тында Амурская область</v>
      </c>
    </row>
    <row r="260" spans="1:3" ht="15.75" x14ac:dyDescent="0.25">
      <c r="A260" s="251" t="s">
        <v>605</v>
      </c>
      <c r="B260" s="251" t="s">
        <v>599</v>
      </c>
      <c r="C260" s="253" t="str">
        <f t="shared" si="4"/>
        <v>г. Белогорск Амурская область</v>
      </c>
    </row>
    <row r="261" spans="1:3" ht="15.75" x14ac:dyDescent="0.25">
      <c r="A261" s="251" t="s">
        <v>606</v>
      </c>
      <c r="B261" s="251" t="s">
        <v>607</v>
      </c>
      <c r="C261" s="253" t="str">
        <f t="shared" si="4"/>
        <v>г. Михайловка Волгоградская область</v>
      </c>
    </row>
    <row r="262" spans="1:3" ht="15.75" x14ac:dyDescent="0.25">
      <c r="A262" s="251" t="s">
        <v>608</v>
      </c>
      <c r="B262" s="251" t="s">
        <v>607</v>
      </c>
      <c r="C262" s="253" t="str">
        <f t="shared" si="4"/>
        <v>г. Фролово Волгоградская область</v>
      </c>
    </row>
    <row r="263" spans="1:3" ht="15.75" x14ac:dyDescent="0.25">
      <c r="A263" s="251" t="s">
        <v>609</v>
      </c>
      <c r="B263" s="251" t="s">
        <v>602</v>
      </c>
      <c r="C263" s="253" t="str">
        <f t="shared" si="4"/>
        <v>г. Алатырь Чувашская Республика</v>
      </c>
    </row>
    <row r="264" spans="1:3" ht="15.75" x14ac:dyDescent="0.25">
      <c r="A264" s="251" t="s">
        <v>610</v>
      </c>
      <c r="B264" s="251" t="s">
        <v>602</v>
      </c>
      <c r="C264" s="253" t="str">
        <f t="shared" si="4"/>
        <v>г. Шумерля Чувашская Республика</v>
      </c>
    </row>
    <row r="265" spans="1:3" ht="15.75" x14ac:dyDescent="0.25">
      <c r="A265" s="251" t="s">
        <v>611</v>
      </c>
      <c r="B265" s="251" t="s">
        <v>602</v>
      </c>
      <c r="C265" s="253" t="str">
        <f t="shared" si="4"/>
        <v>г. Новочебоксарск Чувашская Республика</v>
      </c>
    </row>
    <row r="266" spans="1:3" ht="15.75" x14ac:dyDescent="0.25">
      <c r="A266" s="251" t="s">
        <v>612</v>
      </c>
      <c r="B266" s="251" t="s">
        <v>613</v>
      </c>
      <c r="C266" s="253" t="str">
        <f t="shared" si="4"/>
        <v>с. Туим Республика Хакасия</v>
      </c>
    </row>
    <row r="267" spans="1:3" ht="15.75" x14ac:dyDescent="0.25">
      <c r="A267" s="251" t="s">
        <v>614</v>
      </c>
      <c r="B267" s="251" t="s">
        <v>613</v>
      </c>
      <c r="C267" s="253" t="str">
        <f t="shared" si="4"/>
        <v>г. Абаза Республика Хакасия</v>
      </c>
    </row>
    <row r="268" spans="1:3" ht="15.75" x14ac:dyDescent="0.25">
      <c r="A268" s="251" t="s">
        <v>615</v>
      </c>
      <c r="B268" s="251" t="s">
        <v>613</v>
      </c>
      <c r="C268" s="253" t="str">
        <f t="shared" si="4"/>
        <v>пос. Вершина Теи Республика Хакасия</v>
      </c>
    </row>
    <row r="269" spans="1:3" ht="15.75" x14ac:dyDescent="0.25">
      <c r="A269" s="251" t="s">
        <v>616</v>
      </c>
      <c r="B269" s="251" t="s">
        <v>617</v>
      </c>
      <c r="C269" s="253" t="str">
        <f t="shared" si="4"/>
        <v>г. Яровое Алтайский край</v>
      </c>
    </row>
    <row r="270" spans="1:3" ht="15.75" x14ac:dyDescent="0.25">
      <c r="A270" s="251" t="s">
        <v>618</v>
      </c>
      <c r="B270" s="251" t="s">
        <v>617</v>
      </c>
      <c r="C270" s="253" t="str">
        <f t="shared" si="4"/>
        <v>г. Заринск Алтайский край</v>
      </c>
    </row>
    <row r="271" spans="1:3" ht="15.75" x14ac:dyDescent="0.25">
      <c r="A271" s="251" t="s">
        <v>619</v>
      </c>
      <c r="B271" s="251" t="s">
        <v>617</v>
      </c>
      <c r="C271" s="253" t="str">
        <f t="shared" si="4"/>
        <v>г. Алейск Алтайский край</v>
      </c>
    </row>
    <row r="272" spans="1:3" ht="15.75" x14ac:dyDescent="0.25">
      <c r="A272" s="251" t="s">
        <v>620</v>
      </c>
      <c r="B272" s="251" t="s">
        <v>617</v>
      </c>
      <c r="C272" s="253" t="str">
        <f t="shared" si="4"/>
        <v>г. Новоалтайск Алтайский край</v>
      </c>
    </row>
    <row r="273" spans="1:3" ht="15.75" x14ac:dyDescent="0.25">
      <c r="A273" s="251" t="s">
        <v>621</v>
      </c>
      <c r="B273" s="251" t="s">
        <v>617</v>
      </c>
      <c r="C273" s="253" t="str">
        <f t="shared" si="4"/>
        <v>пос. Степное Озеро Алтайский край</v>
      </c>
    </row>
    <row r="274" spans="1:3" ht="15.75" x14ac:dyDescent="0.25">
      <c r="A274" s="251" t="s">
        <v>622</v>
      </c>
      <c r="B274" s="251" t="s">
        <v>613</v>
      </c>
      <c r="C274" s="253" t="str">
        <f t="shared" si="4"/>
        <v>г. Саяногорск Республика Хакасия</v>
      </c>
    </row>
    <row r="275" spans="1:3" ht="15.75" x14ac:dyDescent="0.25">
      <c r="A275" s="251" t="s">
        <v>623</v>
      </c>
      <c r="B275" s="251" t="s">
        <v>613</v>
      </c>
      <c r="C275" s="253" t="str">
        <f t="shared" si="4"/>
        <v>г. Сорск Республика Хакасия</v>
      </c>
    </row>
    <row r="276" spans="1:3" ht="15.75" x14ac:dyDescent="0.25">
      <c r="A276" s="251" t="s">
        <v>624</v>
      </c>
      <c r="B276" s="251" t="s">
        <v>613</v>
      </c>
      <c r="C276" s="253" t="str">
        <f t="shared" si="4"/>
        <v>г. Черногорск Республика Хакасия</v>
      </c>
    </row>
    <row r="277" spans="1:3" ht="15.75" x14ac:dyDescent="0.25">
      <c r="A277" s="251" t="s">
        <v>625</v>
      </c>
      <c r="B277" s="251" t="s">
        <v>534</v>
      </c>
      <c r="C277" s="253" t="str">
        <f t="shared" si="4"/>
        <v>г. Прокопьевск Кемеровская область</v>
      </c>
    </row>
    <row r="278" spans="1:3" ht="15.75" x14ac:dyDescent="0.25">
      <c r="A278" s="251" t="s">
        <v>626</v>
      </c>
      <c r="B278" s="251" t="s">
        <v>534</v>
      </c>
      <c r="C278" s="253" t="str">
        <f t="shared" si="4"/>
        <v>г. Киселевск Кемеровская область</v>
      </c>
    </row>
    <row r="279" spans="1:3" ht="15.75" x14ac:dyDescent="0.25">
      <c r="A279" s="251" t="s">
        <v>627</v>
      </c>
      <c r="B279" s="251" t="s">
        <v>534</v>
      </c>
      <c r="C279" s="253" t="str">
        <f t="shared" si="4"/>
        <v>г. Междуреченск Кемеровская область</v>
      </c>
    </row>
    <row r="280" spans="1:3" ht="15.75" x14ac:dyDescent="0.25">
      <c r="A280" s="251" t="s">
        <v>628</v>
      </c>
      <c r="B280" s="251" t="s">
        <v>534</v>
      </c>
      <c r="C280" s="253" t="str">
        <f t="shared" si="4"/>
        <v>г. Ленинск-Кузнецкий Кемеровская область</v>
      </c>
    </row>
    <row r="281" spans="1:3" ht="15.75" x14ac:dyDescent="0.25">
      <c r="A281" s="251" t="s">
        <v>629</v>
      </c>
      <c r="B281" s="251" t="s">
        <v>534</v>
      </c>
      <c r="C281" s="253" t="str">
        <f t="shared" si="4"/>
        <v>г. Белово Кемеровская область</v>
      </c>
    </row>
    <row r="282" spans="1:3" ht="15.75" x14ac:dyDescent="0.25">
      <c r="A282" s="251" t="s">
        <v>630</v>
      </c>
      <c r="B282" s="251" t="s">
        <v>631</v>
      </c>
      <c r="C282" s="253" t="str">
        <f t="shared" si="4"/>
        <v>г. Катайск Курганская область</v>
      </c>
    </row>
    <row r="283" spans="1:3" ht="15.75" x14ac:dyDescent="0.25">
      <c r="A283" s="251" t="s">
        <v>632</v>
      </c>
      <c r="B283" s="251" t="s">
        <v>631</v>
      </c>
      <c r="C283" s="253" t="str">
        <f t="shared" si="4"/>
        <v>г. Петухово Курганская область</v>
      </c>
    </row>
    <row r="284" spans="1:3" ht="15.75" x14ac:dyDescent="0.25">
      <c r="A284" s="251" t="s">
        <v>633</v>
      </c>
      <c r="B284" s="251" t="s">
        <v>631</v>
      </c>
      <c r="C284" s="253" t="str">
        <f t="shared" si="4"/>
        <v>г. Далматово Курганская область</v>
      </c>
    </row>
    <row r="285" spans="1:3" ht="15.75" x14ac:dyDescent="0.25">
      <c r="A285" s="251" t="s">
        <v>634</v>
      </c>
      <c r="B285" s="251" t="s">
        <v>534</v>
      </c>
      <c r="C285" s="253" t="str">
        <f t="shared" si="4"/>
        <v>пос. Краснобродский Кемеровская область</v>
      </c>
    </row>
    <row r="286" spans="1:3" ht="15.75" x14ac:dyDescent="0.25">
      <c r="A286" s="251" t="s">
        <v>635</v>
      </c>
      <c r="B286" s="251" t="s">
        <v>631</v>
      </c>
      <c r="C286" s="253" t="str">
        <f t="shared" si="4"/>
        <v>пос. Варгаши Курганская область</v>
      </c>
    </row>
    <row r="287" spans="1:3" ht="15.75" x14ac:dyDescent="0.25">
      <c r="A287" s="251" t="s">
        <v>636</v>
      </c>
      <c r="B287" s="251" t="s">
        <v>637</v>
      </c>
      <c r="C287" s="253" t="str">
        <f t="shared" si="4"/>
        <v>пос. Белая Березка Брянская область</v>
      </c>
    </row>
    <row r="288" spans="1:3" ht="15.75" x14ac:dyDescent="0.25">
      <c r="A288" s="251" t="s">
        <v>638</v>
      </c>
      <c r="B288" s="251" t="s">
        <v>637</v>
      </c>
      <c r="C288" s="253" t="str">
        <f t="shared" si="4"/>
        <v>пос. Бытошь Брянская область</v>
      </c>
    </row>
    <row r="289" spans="1:3" ht="15.75" x14ac:dyDescent="0.25">
      <c r="A289" s="251" t="s">
        <v>639</v>
      </c>
      <c r="B289" s="251" t="s">
        <v>637</v>
      </c>
      <c r="C289" s="253" t="str">
        <f t="shared" si="4"/>
        <v>пос. Ивот Брянская область</v>
      </c>
    </row>
    <row r="290" spans="1:3" ht="15.75" x14ac:dyDescent="0.25">
      <c r="A290" s="251" t="s">
        <v>640</v>
      </c>
      <c r="B290" s="251" t="s">
        <v>637</v>
      </c>
      <c r="C290" s="253" t="str">
        <f t="shared" si="4"/>
        <v>пос. Любохна Брянская область</v>
      </c>
    </row>
    <row r="291" spans="1:3" ht="15.75" x14ac:dyDescent="0.25">
      <c r="A291" s="251" t="s">
        <v>641</v>
      </c>
      <c r="B291" s="251" t="s">
        <v>642</v>
      </c>
      <c r="C291" s="253" t="str">
        <f t="shared" si="4"/>
        <v>пос. Петровский Ивановская область</v>
      </c>
    </row>
    <row r="292" spans="1:3" ht="15.75" x14ac:dyDescent="0.25">
      <c r="A292" s="251" t="s">
        <v>643</v>
      </c>
      <c r="B292" s="251" t="s">
        <v>642</v>
      </c>
      <c r="C292" s="253" t="str">
        <f t="shared" si="4"/>
        <v>пос. Каменка Ивановская область</v>
      </c>
    </row>
    <row r="293" spans="1:3" ht="15.75" x14ac:dyDescent="0.25">
      <c r="A293" s="251" t="s">
        <v>644</v>
      </c>
      <c r="B293" s="251" t="s">
        <v>642</v>
      </c>
      <c r="C293" s="253" t="str">
        <f t="shared" si="4"/>
        <v>пос. Савино Ивановская область</v>
      </c>
    </row>
    <row r="294" spans="1:3" ht="15.75" x14ac:dyDescent="0.25">
      <c r="A294" s="251" t="s">
        <v>645</v>
      </c>
      <c r="B294" s="251" t="s">
        <v>642</v>
      </c>
      <c r="C294" s="253" t="str">
        <f t="shared" si="4"/>
        <v>г. Южа Ивановская область</v>
      </c>
    </row>
    <row r="295" spans="1:3" ht="15.75" x14ac:dyDescent="0.25">
      <c r="A295" s="251" t="s">
        <v>646</v>
      </c>
      <c r="B295" s="251" t="s">
        <v>647</v>
      </c>
      <c r="C295" s="253" t="str">
        <f t="shared" si="4"/>
        <v>г. Дорогобуж Смоленская область</v>
      </c>
    </row>
    <row r="296" spans="1:3" ht="15.75" x14ac:dyDescent="0.25">
      <c r="A296" s="251" t="s">
        <v>648</v>
      </c>
      <c r="B296" s="251" t="s">
        <v>637</v>
      </c>
      <c r="C296" s="253" t="str">
        <f t="shared" si="4"/>
        <v>г. Сураж Брянская область</v>
      </c>
    </row>
    <row r="297" spans="1:3" ht="15.75" x14ac:dyDescent="0.25">
      <c r="A297" s="251" t="s">
        <v>649</v>
      </c>
      <c r="B297" s="251" t="s">
        <v>637</v>
      </c>
      <c r="C297" s="253" t="str">
        <f t="shared" si="4"/>
        <v>г. Фокино Брянская область</v>
      </c>
    </row>
    <row r="298" spans="1:3" ht="15.75" x14ac:dyDescent="0.25">
      <c r="A298" s="251" t="s">
        <v>650</v>
      </c>
      <c r="B298" s="251" t="s">
        <v>642</v>
      </c>
      <c r="C298" s="253" t="str">
        <f t="shared" si="4"/>
        <v>г. Наволоки Ивановская область</v>
      </c>
    </row>
    <row r="299" spans="1:3" ht="15.75" x14ac:dyDescent="0.25">
      <c r="A299" s="251" t="s">
        <v>651</v>
      </c>
      <c r="B299" s="251" t="s">
        <v>642</v>
      </c>
      <c r="C299" s="253" t="str">
        <f t="shared" si="4"/>
        <v>пос. Колобово Ивановская область</v>
      </c>
    </row>
    <row r="300" spans="1:3" ht="15.75" x14ac:dyDescent="0.25">
      <c r="A300" s="251" t="s">
        <v>652</v>
      </c>
      <c r="B300" s="251" t="s">
        <v>642</v>
      </c>
      <c r="C300" s="253" t="str">
        <f t="shared" si="4"/>
        <v>г. Вичуга Ивановская область</v>
      </c>
    </row>
    <row r="301" spans="1:3" ht="15.75" x14ac:dyDescent="0.25">
      <c r="A301" s="251" t="s">
        <v>653</v>
      </c>
      <c r="B301" s="251" t="s">
        <v>642</v>
      </c>
      <c r="C301" s="253" t="str">
        <f t="shared" si="4"/>
        <v>г. Приволжск Ивановская область</v>
      </c>
    </row>
    <row r="302" spans="1:3" ht="15.75" x14ac:dyDescent="0.25">
      <c r="A302" s="251" t="s">
        <v>654</v>
      </c>
      <c r="B302" s="251" t="s">
        <v>655</v>
      </c>
      <c r="C302" s="253" t="str">
        <f t="shared" si="4"/>
        <v>г. Сосенский Калужская область</v>
      </c>
    </row>
    <row r="303" spans="1:3" ht="15.75" x14ac:dyDescent="0.25">
      <c r="A303" s="251" t="s">
        <v>656</v>
      </c>
      <c r="B303" s="251" t="s">
        <v>655</v>
      </c>
      <c r="C303" s="253" t="str">
        <f t="shared" si="4"/>
        <v>г. Кондрово Калужская область</v>
      </c>
    </row>
    <row r="304" spans="1:3" ht="15.75" x14ac:dyDescent="0.25">
      <c r="A304" s="251" t="s">
        <v>657</v>
      </c>
      <c r="B304" s="251" t="s">
        <v>637</v>
      </c>
      <c r="C304" s="253" t="str">
        <f t="shared" si="4"/>
        <v>г. Карачев Брянская область</v>
      </c>
    </row>
    <row r="305" spans="1:3" ht="15.75" x14ac:dyDescent="0.25">
      <c r="A305" s="251" t="s">
        <v>658</v>
      </c>
      <c r="B305" s="251" t="s">
        <v>637</v>
      </c>
      <c r="C305" s="253" t="str">
        <f t="shared" si="4"/>
        <v>пос. Погар Брянская область</v>
      </c>
    </row>
    <row r="306" spans="1:3" ht="15.75" x14ac:dyDescent="0.25">
      <c r="A306" s="251" t="s">
        <v>659</v>
      </c>
      <c r="B306" s="251" t="s">
        <v>637</v>
      </c>
      <c r="C306" s="253" t="str">
        <f t="shared" si="4"/>
        <v>г. Клинцы Брянская область</v>
      </c>
    </row>
    <row r="307" spans="1:3" ht="15.75" x14ac:dyDescent="0.25">
      <c r="A307" s="251" t="s">
        <v>660</v>
      </c>
      <c r="B307" s="251" t="s">
        <v>637</v>
      </c>
      <c r="C307" s="253" t="str">
        <f t="shared" si="4"/>
        <v>г. Сельцо Брянская область</v>
      </c>
    </row>
    <row r="308" spans="1:3" ht="15.75" x14ac:dyDescent="0.25">
      <c r="A308" s="251" t="s">
        <v>661</v>
      </c>
      <c r="B308" s="251" t="s">
        <v>642</v>
      </c>
      <c r="C308" s="253" t="str">
        <f t="shared" si="4"/>
        <v>г. Фурманов Ивановская область</v>
      </c>
    </row>
    <row r="309" spans="1:3" ht="15.75" x14ac:dyDescent="0.25">
      <c r="A309" s="251" t="s">
        <v>662</v>
      </c>
      <c r="B309" s="251" t="s">
        <v>642</v>
      </c>
      <c r="C309" s="253" t="str">
        <f t="shared" si="4"/>
        <v>г. Тейково Ивановская область</v>
      </c>
    </row>
    <row r="310" spans="1:3" ht="15.75" x14ac:dyDescent="0.25">
      <c r="A310" s="251" t="s">
        <v>663</v>
      </c>
      <c r="B310" s="251" t="s">
        <v>664</v>
      </c>
      <c r="C310" s="253" t="str">
        <f t="shared" si="4"/>
        <v>г. Гороховец Владимирская область</v>
      </c>
    </row>
    <row r="311" spans="1:3" ht="15.75" x14ac:dyDescent="0.25">
      <c r="A311" s="251" t="s">
        <v>665</v>
      </c>
      <c r="B311" s="251" t="s">
        <v>664</v>
      </c>
      <c r="C311" s="253" t="str">
        <f t="shared" si="4"/>
        <v>г. Камешково Владимирская область</v>
      </c>
    </row>
    <row r="312" spans="1:3" ht="15.75" x14ac:dyDescent="0.25">
      <c r="A312" s="251" t="s">
        <v>666</v>
      </c>
      <c r="B312" s="251" t="s">
        <v>664</v>
      </c>
      <c r="C312" s="253" t="str">
        <f t="shared" si="4"/>
        <v>г. Курлово Владимирская область</v>
      </c>
    </row>
    <row r="313" spans="1:3" ht="15.75" x14ac:dyDescent="0.25">
      <c r="A313" s="251" t="s">
        <v>667</v>
      </c>
      <c r="B313" s="251" t="s">
        <v>664</v>
      </c>
      <c r="C313" s="253" t="str">
        <f t="shared" si="4"/>
        <v>г. Меленки Владимирская область</v>
      </c>
    </row>
    <row r="314" spans="1:3" ht="15.75" x14ac:dyDescent="0.25">
      <c r="A314" s="251" t="s">
        <v>668</v>
      </c>
      <c r="B314" s="251" t="s">
        <v>664</v>
      </c>
      <c r="C314" s="253" t="str">
        <f t="shared" si="4"/>
        <v>г. Вязники Владимирская область</v>
      </c>
    </row>
    <row r="315" spans="1:3" ht="15.75" x14ac:dyDescent="0.25">
      <c r="A315" s="251" t="s">
        <v>669</v>
      </c>
      <c r="B315" s="251" t="s">
        <v>670</v>
      </c>
      <c r="C315" s="253" t="str">
        <f t="shared" si="4"/>
        <v>г. Мценск Орловская область</v>
      </c>
    </row>
    <row r="316" spans="1:3" ht="15.75" x14ac:dyDescent="0.25">
      <c r="A316" s="251" t="s">
        <v>671</v>
      </c>
      <c r="B316" s="251" t="s">
        <v>672</v>
      </c>
      <c r="C316" s="253" t="str">
        <f t="shared" si="4"/>
        <v>пос. Побединка Рязанская область</v>
      </c>
    </row>
    <row r="317" spans="1:3" ht="15.75" x14ac:dyDescent="0.25">
      <c r="A317" s="251" t="s">
        <v>673</v>
      </c>
      <c r="B317" s="251" t="s">
        <v>664</v>
      </c>
      <c r="C317" s="253" t="str">
        <f t="shared" si="4"/>
        <v>г. Кольчугино Владимирская область</v>
      </c>
    </row>
    <row r="318" spans="1:3" ht="15.75" x14ac:dyDescent="0.25">
      <c r="A318" s="251" t="s">
        <v>674</v>
      </c>
      <c r="B318" s="251" t="s">
        <v>664</v>
      </c>
      <c r="C318" s="253" t="str">
        <f t="shared" si="4"/>
        <v>пос. Ставрово Владимирская область</v>
      </c>
    </row>
    <row r="319" spans="1:3" ht="15.75" x14ac:dyDescent="0.25">
      <c r="A319" s="251" t="s">
        <v>675</v>
      </c>
      <c r="B319" s="251" t="s">
        <v>672</v>
      </c>
      <c r="C319" s="253" t="str">
        <f t="shared" si="4"/>
        <v>пос. Елатьма Рязанская область</v>
      </c>
    </row>
    <row r="320" spans="1:3" ht="15.75" x14ac:dyDescent="0.25">
      <c r="A320" s="251" t="s">
        <v>676</v>
      </c>
      <c r="B320" s="251" t="s">
        <v>672</v>
      </c>
      <c r="C320" s="253" t="str">
        <f t="shared" si="4"/>
        <v>пос. Лесной Рязанская область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AC17"/>
  <sheetViews>
    <sheetView topLeftCell="M1" workbookViewId="0">
      <selection activeCell="N28" sqref="N28"/>
    </sheetView>
  </sheetViews>
  <sheetFormatPr defaultColWidth="9.140625" defaultRowHeight="15" x14ac:dyDescent="0.25"/>
  <cols>
    <col min="1" max="1" width="1.85546875" style="11" customWidth="1"/>
    <col min="2" max="2" width="26.28515625" style="11" customWidth="1"/>
    <col min="3" max="3" width="2.140625" style="11" customWidth="1"/>
    <col min="4" max="4" width="26.28515625" style="11" customWidth="1"/>
    <col min="5" max="5" width="2.140625" style="11" customWidth="1"/>
    <col min="6" max="6" width="26.28515625" style="11" customWidth="1"/>
    <col min="7" max="7" width="2.140625" style="11" customWidth="1"/>
    <col min="8" max="8" width="26.28515625" style="11" customWidth="1"/>
    <col min="9" max="9" width="2.140625" style="11" customWidth="1"/>
    <col min="10" max="10" width="26.28515625" style="11" customWidth="1"/>
    <col min="11" max="11" width="2.140625" style="11" customWidth="1"/>
    <col min="12" max="12" width="26.28515625" style="11" customWidth="1"/>
    <col min="13" max="13" width="2.140625" style="11" customWidth="1"/>
    <col min="14" max="14" width="26.28515625" style="11" customWidth="1"/>
    <col min="15" max="15" width="1.42578125" style="11" customWidth="1"/>
    <col min="16" max="16" width="26.28515625" style="11" customWidth="1"/>
    <col min="17" max="17" width="2.140625" style="11" customWidth="1"/>
    <col min="18" max="18" width="26.28515625" style="11" customWidth="1"/>
    <col min="19" max="19" width="2.140625" style="11" customWidth="1"/>
    <col min="20" max="20" width="26.28515625" style="11" customWidth="1"/>
    <col min="21" max="21" width="2.140625" style="11" customWidth="1"/>
    <col min="22" max="22" width="17.5703125" style="11" customWidth="1"/>
    <col min="23" max="23" width="2.140625" style="11" customWidth="1"/>
    <col min="24" max="25" width="9.140625" style="11"/>
    <col min="26" max="26" width="15.7109375" style="11" customWidth="1"/>
    <col min="27" max="27" width="9.140625" style="11"/>
    <col min="28" max="28" width="17.5703125" style="11" customWidth="1"/>
    <col min="29" max="29" width="36.140625" style="11" customWidth="1"/>
    <col min="30" max="16384" width="9.140625" style="11"/>
  </cols>
  <sheetData>
    <row r="1" spans="2:29" s="228" customFormat="1" x14ac:dyDescent="0.25">
      <c r="B1" s="228" t="s">
        <v>93</v>
      </c>
      <c r="D1" s="228" t="s">
        <v>112</v>
      </c>
      <c r="F1" s="228" t="s">
        <v>94</v>
      </c>
      <c r="H1" s="228" t="s">
        <v>116</v>
      </c>
      <c r="J1" s="228" t="s">
        <v>95</v>
      </c>
      <c r="L1" s="228" t="s">
        <v>108</v>
      </c>
      <c r="N1" s="228" t="s">
        <v>117</v>
      </c>
      <c r="P1" s="228" t="s">
        <v>122</v>
      </c>
      <c r="R1" s="228" t="s">
        <v>129</v>
      </c>
      <c r="T1" s="228" t="s">
        <v>131</v>
      </c>
      <c r="V1" s="228" t="s">
        <v>205</v>
      </c>
      <c r="X1" s="229" t="s">
        <v>207</v>
      </c>
      <c r="Z1" s="228" t="s">
        <v>208</v>
      </c>
      <c r="AB1" s="228" t="s">
        <v>23</v>
      </c>
    </row>
    <row r="2" spans="2:29" ht="30" x14ac:dyDescent="0.25">
      <c r="B2" s="12" t="s">
        <v>96</v>
      </c>
      <c r="D2" s="13" t="s">
        <v>113</v>
      </c>
      <c r="F2" s="13" t="s">
        <v>90</v>
      </c>
      <c r="H2" s="13" t="s">
        <v>92</v>
      </c>
      <c r="J2" s="13" t="s">
        <v>97</v>
      </c>
      <c r="L2" s="13" t="s">
        <v>109</v>
      </c>
      <c r="N2" s="13" t="s">
        <v>118</v>
      </c>
      <c r="P2" s="13" t="s">
        <v>123</v>
      </c>
      <c r="R2" s="13" t="s">
        <v>128</v>
      </c>
      <c r="T2" s="13" t="s">
        <v>189</v>
      </c>
      <c r="V2" s="11" t="s">
        <v>90</v>
      </c>
      <c r="X2" s="11" t="s">
        <v>199</v>
      </c>
      <c r="Z2" s="11" t="s">
        <v>91</v>
      </c>
      <c r="AB2" s="11" t="s">
        <v>260</v>
      </c>
    </row>
    <row r="3" spans="2:29" ht="45" x14ac:dyDescent="0.25">
      <c r="B3" s="12" t="s">
        <v>98</v>
      </c>
      <c r="D3" s="13" t="s">
        <v>114</v>
      </c>
      <c r="F3" s="13" t="s">
        <v>202</v>
      </c>
      <c r="H3" s="13" t="s">
        <v>200</v>
      </c>
      <c r="J3" s="13" t="s">
        <v>100</v>
      </c>
      <c r="L3" s="13" t="s">
        <v>110</v>
      </c>
      <c r="N3" s="13" t="s">
        <v>119</v>
      </c>
      <c r="P3" s="13" t="s">
        <v>124</v>
      </c>
      <c r="R3" s="13" t="s">
        <v>130</v>
      </c>
      <c r="T3" s="13" t="s">
        <v>190</v>
      </c>
      <c r="V3" s="170" t="s">
        <v>206</v>
      </c>
      <c r="X3" s="11" t="s">
        <v>90</v>
      </c>
      <c r="Z3" s="11" t="s">
        <v>209</v>
      </c>
      <c r="AC3" s="216"/>
    </row>
    <row r="4" spans="2:29" ht="30" x14ac:dyDescent="0.25">
      <c r="B4" s="12" t="s">
        <v>101</v>
      </c>
      <c r="D4" s="13" t="s">
        <v>115</v>
      </c>
      <c r="F4" s="11" t="s">
        <v>201</v>
      </c>
      <c r="H4" s="13" t="s">
        <v>99</v>
      </c>
      <c r="J4" s="13" t="s">
        <v>102</v>
      </c>
      <c r="L4" s="13" t="s">
        <v>111</v>
      </c>
      <c r="P4" s="13" t="s">
        <v>125</v>
      </c>
      <c r="T4" s="13" t="s">
        <v>191</v>
      </c>
    </row>
    <row r="5" spans="2:29" ht="30" x14ac:dyDescent="0.25">
      <c r="B5" s="12" t="s">
        <v>103</v>
      </c>
      <c r="D5" s="14"/>
      <c r="F5" s="11" t="s">
        <v>198</v>
      </c>
      <c r="P5" s="13" t="s">
        <v>126</v>
      </c>
      <c r="T5" s="13" t="s">
        <v>192</v>
      </c>
    </row>
    <row r="6" spans="2:29" ht="45" x14ac:dyDescent="0.25">
      <c r="B6" s="12" t="s">
        <v>104</v>
      </c>
      <c r="D6" s="14"/>
      <c r="F6" s="11" t="s">
        <v>199</v>
      </c>
      <c r="T6" s="13" t="s">
        <v>193</v>
      </c>
    </row>
    <row r="7" spans="2:29" ht="30" x14ac:dyDescent="0.25">
      <c r="B7" s="12" t="s">
        <v>105</v>
      </c>
      <c r="D7" s="14"/>
      <c r="F7" s="13" t="s">
        <v>91</v>
      </c>
      <c r="T7" s="13" t="s">
        <v>188</v>
      </c>
    </row>
    <row r="8" spans="2:29" ht="30" x14ac:dyDescent="0.25">
      <c r="B8" s="12" t="s">
        <v>106</v>
      </c>
      <c r="D8" s="14"/>
      <c r="F8" s="13" t="s">
        <v>92</v>
      </c>
    </row>
    <row r="9" spans="2:29" x14ac:dyDescent="0.25">
      <c r="B9" s="12" t="s">
        <v>107</v>
      </c>
      <c r="D9" s="14"/>
      <c r="F9" s="13" t="s">
        <v>200</v>
      </c>
    </row>
    <row r="10" spans="2:29" x14ac:dyDescent="0.25">
      <c r="D10" s="14"/>
      <c r="F10" s="13" t="s">
        <v>99</v>
      </c>
    </row>
    <row r="11" spans="2:29" x14ac:dyDescent="0.25">
      <c r="D11" s="14"/>
    </row>
    <row r="12" spans="2:29" x14ac:dyDescent="0.25">
      <c r="D12" s="14"/>
      <c r="J12" s="216" t="str">
        <f>Паспорт!G39</f>
        <v xml:space="preserve"> </v>
      </c>
    </row>
    <row r="13" spans="2:29" x14ac:dyDescent="0.25">
      <c r="D13" s="14"/>
    </row>
    <row r="14" spans="2:29" x14ac:dyDescent="0.25">
      <c r="D14" s="14"/>
    </row>
    <row r="15" spans="2:29" x14ac:dyDescent="0.25">
      <c r="D15" s="14"/>
      <c r="R15" s="223"/>
      <c r="T15" s="830"/>
      <c r="U15" s="831"/>
    </row>
    <row r="16" spans="2:29" x14ac:dyDescent="0.25">
      <c r="F16" s="13"/>
    </row>
    <row r="17" spans="6:20" x14ac:dyDescent="0.25">
      <c r="F17" s="13"/>
      <c r="T17" s="224"/>
    </row>
  </sheetData>
  <mergeCells count="1">
    <mergeCell ref="T15:U15"/>
  </mergeCells>
  <conditionalFormatting sqref="T15">
    <cfRule type="notContainsBlanks" dxfId="0" priority="1">
      <formula>LEN(TRIM(T15))&gt;0</formula>
    </cfRule>
  </conditionalFormatting>
  <dataValidations count="2">
    <dataValidation type="list" allowBlank="1" showInputMessage="1" showErrorMessage="1" sqref="T2:T7">
      <formula1>ПСДИП1</formula1>
    </dataValidation>
    <dataValidation type="list" allowBlank="1" showInputMessage="1" showErrorMessage="1" sqref="R2:R3">
      <formula1>ПСДИП1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A D A A B Q S w M E F A A C A A g A i Z M 3 T v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C J k z d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Z M 3 T l 9 I f u P Y A A A A I g E A A B M A H A B G b 3 J t d W x h c y 9 T Z W N 0 a W 9 u M S 5 t I K I Y A C i g F A A A A A A A A A A A A A A A A A A A A A A A A A A A A I 2 O v 4 r C Q B C H + 0 D e Y d l r F I K Q W q y C r c 0 F L M Q i 6 h w n J r v H Z g O R k E I L L e 4 F b L 0 n 0 E I u / n + F 3 7 6 R G + y s H B g G Z n 5 8 3 6 Q 0 1 l M p 2 O d z + m 3 X c Z 3 0 O 1 I 0 Y f j D D n u c U Z k V d j 7 r s J i 0 6 z B b 2 J i F W e J m 1 r i i w s n e u v m Y 4 l a Q K U V C 9 6 W a j a S c N Z r F o B c l 1 O E v M D 4 s B 4 E U 2 m a H 3 p P 5 w b H B P y 4 4 W G b d V / O L I 7 O a C n d u D W E 0 i q k V q k i k X 1 I l g Y y z R I T z H 0 o b r / 9 4 R c G x r T f W u M f B r H z u M W 2 z T F O u y 7 L p O l P x j r f 9 A F B L A Q I t A B Q A A g A I A I m T N 0 7 x / 8 T v p g A A A P k A A A A S A A A A A A A A A A A A A A A A A A A A A A B D b 2 5 m a W c v U G F j a 2 F n Z S 5 4 b W x Q S w E C L Q A U A A I A C A C J k z d O D 8 r p q 6 Q A A A D p A A A A E w A A A A A A A A A A A A A A A A D y A A A A W 0 N v b n R l b n R f V H l w Z X N d L n h t b F B L A Q I t A B Q A A g A I A I m T N 0 5 f S H 7 j 2 A A A A C I B A A A T A A A A A A A A A A A A A A A A A O M B A A B G b 3 J t d W x h c y 9 T Z W N 0 a W 9 u M S 5 t U E s F B g A A A A A D A A M A w g A A A A g D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g E J A A A A A A A A 3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M x O S I g L z 4 8 R W 5 0 c n k g V H l w Z T 0 i R m l s b E V y c m 9 y Q 2 9 1 b n Q i I F Z h b H V l P S J s M C I g L z 4 8 R W 5 0 c n k g V H l w Z T 0 i R m l s b E N v b H V t b l R 5 c G V z I i B W Y W x 1 Z T 0 i c 0 J n P T 0 i I C 8 + P E V u d H J 5 I F R 5 c G U 9 I k Z p b G x D b 2 x 1 b W 5 O Y W 1 l c y I g V m F s d W U 9 I n N b J n F 1 b 3 Q 7 0 K H R g t C + 0 L v Q s d C 1 0 Y Y x J n F 1 b 3 Q 7 X S I g L z 4 8 R W 5 0 c n k g V H l w Z T 0 i R m l s b E V y c m 9 y Q 2 9 k Z S I g V m F s d W U 9 I n N V b m t u b 3 d u I i A v P j x F b n R y e S B U e X B l P S J G a W x s T G F z d F V w Z G F 0 Z W Q i I F Z h b H V l P S J k M j A x O S 0 w M S 0 y M 1 Q x N T o y O D o x M i 4 0 O D E z M T Y y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0 J j Q t 9 C 8 0 L X Q v d C 1 0 L 3 Q v d G L 0 L k g 0 Y L Q u N C / L n v Q o d G C 0 L 7 Q u 9 C x 0 L X R h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x L 9 C Y 0 L f Q v N C 1 0 L 3 Q t d C 9 0 L 3 R i 9 C 5 I N G C 0 L j Q v y 5 7 0 K H R g t C + 0 L v Q s d C 1 0 Y Y x L D B 9 J n F 1 b 3 Q 7 X S w m c X V v d D t S Z W x h d G l v b n N o a X B J b m Z v J n F 1 b 3 Q 7 O l t d f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U D 0 O 2 K C g l L j q Z 0 c R s b / p 8 A A A A A A g A A A A A A A 2 Y A A M A A A A A Q A A A A + X R s r y u + J 9 V e z 4 S o H H E i c w A A A A A E g A A A o A A A A B A A A A B z T J 4 R h S W 8 o 5 I A l i u 2 X L B h U A A A A J M Z A 6 U U E V R V 1 b H B s 2 o F V E A A l Z h l f 6 n r 0 j A u G Q V a K y F y n + P u X k G + T F 8 o U Z b 8 h Q m Q p V i k F q M S C l h P z I i 6 o b 6 W Q m G h K X Q W P I v G i / 3 M u K F L u r q v F A A A A F i Y 6 O R N p U V V g 4 k A Q g C 0 v y w O Y M S X < / D a t a M a s h u p > 
</file>

<file path=customXml/itemProps1.xml><?xml version="1.0" encoding="utf-8"?>
<ds:datastoreItem xmlns:ds="http://schemas.openxmlformats.org/officeDocument/2006/customXml" ds:itemID="{2A176E0E-07D2-410C-881C-B13C06F110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119</vt:i4>
      </vt:variant>
    </vt:vector>
  </HeadingPairs>
  <TitlesOfParts>
    <vt:vector size="125" baseType="lpstr">
      <vt:lpstr>Паспорт</vt:lpstr>
      <vt:lpstr>АНКЕТА_инициатора</vt:lpstr>
      <vt:lpstr>Анкета_проекта</vt:lpstr>
      <vt:lpstr>График реализации</vt:lpstr>
      <vt:lpstr>Лист3</vt:lpstr>
      <vt:lpstr>s</vt:lpstr>
      <vt:lpstr>Паспорт!_ftn1</vt:lpstr>
      <vt:lpstr>EBITDA</vt:lpstr>
      <vt:lpstr>IRR</vt:lpstr>
      <vt:lpstr>NPV</vt:lpstr>
      <vt:lpstr>АИ_101</vt:lpstr>
      <vt:lpstr>АИ_102</vt:lpstr>
      <vt:lpstr>АИ_103</vt:lpstr>
      <vt:lpstr>АИ_11</vt:lpstr>
      <vt:lpstr>АИ_111</vt:lpstr>
      <vt:lpstr>АИ_112</vt:lpstr>
      <vt:lpstr>АИ_12</vt:lpstr>
      <vt:lpstr>АИ_1212</vt:lpstr>
      <vt:lpstr>АИ_13</vt:lpstr>
      <vt:lpstr>АИ_1313</vt:lpstr>
      <vt:lpstr>АИ_1414</vt:lpstr>
      <vt:lpstr>АИ_1515</vt:lpstr>
      <vt:lpstr>АИ_1616</vt:lpstr>
      <vt:lpstr>АИ_21</vt:lpstr>
      <vt:lpstr>АИ_22</vt:lpstr>
      <vt:lpstr>АИ_23</vt:lpstr>
      <vt:lpstr>АИ_31</vt:lpstr>
      <vt:lpstr>АИ_32</vt:lpstr>
      <vt:lpstr>АИ_33</vt:lpstr>
      <vt:lpstr>АИ_41</vt:lpstr>
      <vt:lpstr>АИ_42</vt:lpstr>
      <vt:lpstr>АИ_43</vt:lpstr>
      <vt:lpstr>АИ_51</vt:lpstr>
      <vt:lpstr>АИ_52</vt:lpstr>
      <vt:lpstr>АИ_53</vt:lpstr>
      <vt:lpstr>АИ_61</vt:lpstr>
      <vt:lpstr>АИ_62</vt:lpstr>
      <vt:lpstr>АИ_63</vt:lpstr>
      <vt:lpstr>АИ_71</vt:lpstr>
      <vt:lpstr>АИ_72</vt:lpstr>
      <vt:lpstr>АИ_73</vt:lpstr>
      <vt:lpstr>АИ_81</vt:lpstr>
      <vt:lpstr>АИ_82</vt:lpstr>
      <vt:lpstr>АИ_83</vt:lpstr>
      <vt:lpstr>АИ_91</vt:lpstr>
      <vt:lpstr>АИ_92</vt:lpstr>
      <vt:lpstr>АИ_93</vt:lpstr>
      <vt:lpstr>АП_101</vt:lpstr>
      <vt:lpstr>АП_102</vt:lpstr>
      <vt:lpstr>АП_103</vt:lpstr>
      <vt:lpstr>АП_11</vt:lpstr>
      <vt:lpstr>АП_111</vt:lpstr>
      <vt:lpstr>АП_112</vt:lpstr>
      <vt:lpstr>АП_113</vt:lpstr>
      <vt:lpstr>АП_12</vt:lpstr>
      <vt:lpstr>АП_121</vt:lpstr>
      <vt:lpstr>АП_122</vt:lpstr>
      <vt:lpstr>АП_123</vt:lpstr>
      <vt:lpstr>АП_13</vt:lpstr>
      <vt:lpstr>АП_131</vt:lpstr>
      <vt:lpstr>АП_132</vt:lpstr>
      <vt:lpstr>АП_133</vt:lpstr>
      <vt:lpstr>АП_21</vt:lpstr>
      <vt:lpstr>АП_22</vt:lpstr>
      <vt:lpstr>АП_31</vt:lpstr>
      <vt:lpstr>АП_32</vt:lpstr>
      <vt:lpstr>АП_33</vt:lpstr>
      <vt:lpstr>АП_34</vt:lpstr>
      <vt:lpstr>АП_35</vt:lpstr>
      <vt:lpstr>АП_41</vt:lpstr>
      <vt:lpstr>АП_42</vt:lpstr>
      <vt:lpstr>АП_43</vt:lpstr>
      <vt:lpstr>АП_44</vt:lpstr>
      <vt:lpstr>АП_51</vt:lpstr>
      <vt:lpstr>АП_52</vt:lpstr>
      <vt:lpstr>АП_53</vt:lpstr>
      <vt:lpstr>АП_54</vt:lpstr>
      <vt:lpstr>АП_61</vt:lpstr>
      <vt:lpstr>АП_62</vt:lpstr>
      <vt:lpstr>АП_63</vt:lpstr>
      <vt:lpstr>АП_71</vt:lpstr>
      <vt:lpstr>АП_72</vt:lpstr>
      <vt:lpstr>АП_73</vt:lpstr>
      <vt:lpstr>АП_74</vt:lpstr>
      <vt:lpstr>АП_81</vt:lpstr>
      <vt:lpstr>АП_82</vt:lpstr>
      <vt:lpstr>АП_83</vt:lpstr>
      <vt:lpstr>АП_91</vt:lpstr>
      <vt:lpstr>АП_92</vt:lpstr>
      <vt:lpstr>АП_93</vt:lpstr>
      <vt:lpstr>ВБ16</vt:lpstr>
      <vt:lpstr>внеоборотные_активы16</vt:lpstr>
      <vt:lpstr>выручка15</vt:lpstr>
      <vt:lpstr>выручка16</vt:lpstr>
      <vt:lpstr>ГАЗ1</vt:lpstr>
      <vt:lpstr>ДОРПАР1</vt:lpstr>
      <vt:lpstr>ДОРПАР2</vt:lpstr>
      <vt:lpstr>ДОРПАР3</vt:lpstr>
      <vt:lpstr>ДОРПАР4</vt:lpstr>
      <vt:lpstr>ЕДИЗМ</vt:lpstr>
      <vt:lpstr>инвестиции</vt:lpstr>
      <vt:lpstr>КОНТАКТЫ</vt:lpstr>
      <vt:lpstr>Наименование_инициатора</vt:lpstr>
      <vt:lpstr>Наименование_проекта</vt:lpstr>
      <vt:lpstr>не_печать</vt:lpstr>
      <vt:lpstr>АНКЕТА_инициатора!Область_печати</vt:lpstr>
      <vt:lpstr>Анкета_проекта!Область_печати</vt:lpstr>
      <vt:lpstr>'График реализации'!Область_печати</vt:lpstr>
      <vt:lpstr>Паспорт!Область_печати</vt:lpstr>
      <vt:lpstr>ОБРАСЧЕТА1</vt:lpstr>
      <vt:lpstr>ПОТРЕБНОСТЬ1</vt:lpstr>
      <vt:lpstr>ПОТРЕБНОСТЬТУ1</vt:lpstr>
      <vt:lpstr>ПРАВАЗУ1</vt:lpstr>
      <vt:lpstr>прогноз_выручки</vt:lpstr>
      <vt:lpstr>ПСДИП1</vt:lpstr>
      <vt:lpstr>ПСДИП2</vt:lpstr>
      <vt:lpstr>рабочие_места</vt:lpstr>
      <vt:lpstr>Регион</vt:lpstr>
      <vt:lpstr>СК16</vt:lpstr>
      <vt:lpstr>срок_окупаемости</vt:lpstr>
      <vt:lpstr>ТЕПЛО1</vt:lpstr>
      <vt:lpstr>ТИПИНФРАСТРУКТУРЫ</vt:lpstr>
      <vt:lpstr>численность</vt:lpstr>
      <vt:lpstr>ЧП16</vt:lpstr>
      <vt:lpstr>ЭЛЕКТРО1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Минаков Александр Сергеевич</dc:creator>
  <dc:description>Версия 2</dc:description>
  <cp:lastModifiedBy>Воробьева Ирина Андреевна</cp:lastModifiedBy>
  <cp:lastPrinted>2019-01-29T06:04:14Z</cp:lastPrinted>
  <dcterms:created xsi:type="dcterms:W3CDTF">2016-08-16T16:16:23Z</dcterms:created>
  <dcterms:modified xsi:type="dcterms:W3CDTF">2019-02-27T06:59:08Z</dcterms:modified>
</cp:coreProperties>
</file>